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<sst xmlns="http://schemas.openxmlformats.org/spreadsheetml/2006/main" count="1696" uniqueCount="332">
  <si>
    <t xml:space="preserve">                                            (тыс. руб.)</t>
  </si>
  <si>
    <t>Код ведомства</t>
  </si>
  <si>
    <t>Раздел</t>
  </si>
  <si>
    <t>Подраздел</t>
  </si>
  <si>
    <t>Целевая статья</t>
  </si>
  <si>
    <t>Вид расходов</t>
  </si>
  <si>
    <t>Сумма</t>
  </si>
  <si>
    <t>Клетская районная Дума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</si>
  <si>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</si>
  <si>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</si>
  <si>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</si>
  <si>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</si>
  <si>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500</t>
  </si>
  <si>
    <t>Администрация Клетского муниципального района</t>
  </si>
  <si>
    <t>02</t>
  </si>
  <si>
    <t>04</t>
  </si>
  <si>
    <t>05</t>
  </si>
  <si>
    <t>12</t>
  </si>
  <si>
    <t>Прочие расходы</t>
  </si>
  <si>
    <t>НАЦИОНАЛЬНАЯ ЭКОНОМИКА</t>
  </si>
  <si>
    <t>ЖИЛИЩНО-КОММУНАЛЬНОЕ ХОЗЯЙСТВО</t>
  </si>
  <si>
    <t>Коммунальное хозяйство</t>
  </si>
  <si>
    <t>06</t>
  </si>
  <si>
    <t>ОБРАЗОВАНИЕ</t>
  </si>
  <si>
    <t>07</t>
  </si>
  <si>
    <t>Молодежная политика и оздоровление детей</t>
  </si>
  <si>
    <t>08</t>
  </si>
  <si>
    <t>09</t>
  </si>
  <si>
    <t>Физическая культура и спорт</t>
  </si>
  <si>
    <t>СОЦИАЛЬНАЯ ПОЛИТИКА</t>
  </si>
  <si>
    <t>10</t>
  </si>
  <si>
    <t>Социальное обеспечение населения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</si>
  <si>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</si>
  <si>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</si>
  <si>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</si>
  <si>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</si>
  <si>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11</t>
  </si>
  <si>
    <t>ВСЕГО:</t>
  </si>
  <si>
    <t xml:space="preserve"> 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</si>
  <si>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</si>
  <si>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</si>
  <si>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</si>
  <si>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</si>
  <si>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Сельское хозяйтсво и рыболовство</t>
  </si>
  <si>
    <t>Средства массовой информации</t>
  </si>
  <si>
    <t>13</t>
  </si>
  <si>
    <t>Оценка недвижимости</t>
  </si>
  <si>
    <t>Другие общегосударственные вопросы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</si>
  <si>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</si>
  <si>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Охрана семьи и детства</t>
  </si>
  <si>
    <t>Другие вопросы в области культуры, кинематографии.</t>
  </si>
  <si>
    <t>Финансовый отдел Администрации Клетского муниципального района</t>
  </si>
  <si>
    <t xml:space="preserve">КУЛЬТУРА , КИНЕМАТОГРАФИЯ </t>
  </si>
  <si>
    <t xml:space="preserve">Субвенция на государственную регистрацию актов гражданского состояния </t>
  </si>
  <si>
    <t>Периодическая печать и издательства</t>
  </si>
  <si>
    <t>Непрограммные направления обеспечения деятельности муниципальных органов Клетского муниципального района</t>
  </si>
  <si>
    <t>Обеспечение деятельности муниципальных органов</t>
  </si>
  <si>
    <t>100</t>
  </si>
  <si>
    <t>Расходы на выплаты персоналу  в целях обеспечения выполнения функций муниципальными органами,казенными учреждениями</t>
  </si>
  <si>
    <t>200</t>
  </si>
  <si>
    <t>Закупка товаров ,работ и услуг для муниципальных нужд</t>
  </si>
  <si>
    <t>800</t>
  </si>
  <si>
    <t>Иные бюджетные ассигнования</t>
  </si>
  <si>
    <t>Непрограммные направления обеспечения деятельности муниципальных органов</t>
  </si>
  <si>
    <t>Субвенция на организационное обеспечение деятельности территориальных административных комиссий</t>
  </si>
  <si>
    <t>Субвенция на создание, исполнение функций и обеспечение деятельности муниципальных комиссий по делам несовершеннолетних и защите их прав</t>
  </si>
  <si>
    <t>600</t>
  </si>
  <si>
    <t xml:space="preserve"> Расходы на обеспечение деятельности (оказание услуг) казенных учреждений МУХЭС</t>
  </si>
  <si>
    <t>300</t>
  </si>
  <si>
    <t>Социальное обеспечение и иные выплаты населению</t>
  </si>
  <si>
    <t>Подпрограмма "Развитие мер социальной поддержки отдельных категорий граждан на территории Волгоградской области</t>
  </si>
  <si>
    <t>Предоставление услуг в сфере средств массовой информации</t>
  </si>
  <si>
    <t>Субвенция на предоставление субсидий гражданам на оплату жилья и коммунальных услуг</t>
  </si>
  <si>
    <t>Субвенция на предоставление мер социальной поддержки по оплате жилья и коммунальных услуг специалистам учреждений культуры работающим и проживающим в сельской местности</t>
  </si>
  <si>
    <t>Областная ведомственная целевая программа"Сохранение и развитие культуры и искусства Волгоградской области"</t>
  </si>
  <si>
    <t xml:space="preserve">04 </t>
  </si>
  <si>
    <t>Субвенции на предупреждение и ликвидацию болезней животных,их лечение,защиту населения от болезней,общих для человека и животных, в части организации и проведения мероприятий по отлову, содержанию и уничтожению безнадзорных животных(ЗВО от 15.07.2013 г. №94-ОД)</t>
  </si>
  <si>
    <t>Расходы на обеспечениедеятельности (оказание услуг)казенных учреждений</t>
  </si>
  <si>
    <t>Государственная программа Волгоградской области"Развитие образования Волгоградской области на 2014-2020 годы"</t>
  </si>
  <si>
    <t xml:space="preserve">Подпрограмма"Обеспечение функционирования региональной системы образования </t>
  </si>
  <si>
    <t>Субвенция на организационное обеспечение деятельности органов опеки и попечительства</t>
  </si>
  <si>
    <t xml:space="preserve">07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</si>
  <si>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</si>
  <si>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Субвенции на оплату жилого помещения и отдельных видов коммунальных услуг, предоставляемых педагогическим работникам образовательных учреждений,работающим и проживающим в сельской местности,рабочих поселках(поселках городского типа)</t>
  </si>
  <si>
    <t>Субвенция по оплате жилья икоммунальных услуг работникам библиотек и медицинским работникам образовательных учреждений,рабртающим и проживающим в сельской местности,рабочих поселках(поселках городского типа)</t>
  </si>
  <si>
    <t>Субвенции на выплату компенсации части родительской платы за содержание ребенка(присмотр и уход за ребенком)в муниципальных образовательных организациях,реализующих основную общеобразовательную программу дошкольного образования</t>
  </si>
  <si>
    <t>Субвенции на выплату пособий по опеке и попечительству</t>
  </si>
  <si>
    <t>Субвенции на вознаграждение за труд,причитающегося приемным родителям(патранатному воспитателю)и предоставление им мер социальной защиты</t>
  </si>
  <si>
    <t>Обеспечениедеятельности муниципальных органов Клетского муниципального района</t>
  </si>
  <si>
    <t>Расходы на осуществление образовательного процесса муниципальными дошкольными образовательными организациями(областная субвенция)</t>
  </si>
  <si>
    <t>Субвенциина организацию питания детей из малоимущих семей и детей ,находящихся на учете у фтизиатра,обучающихся в общеобразовательных организациях</t>
  </si>
  <si>
    <t>Субвенции на осуществление образовательного процесса муниципальными общеобразовательными организациями</t>
  </si>
  <si>
    <t xml:space="preserve"> Расходы на обеспечение деятельности (оказание услуг) казенных учреждений</t>
  </si>
  <si>
    <t>Председатель контрольно-счетной палаты</t>
  </si>
  <si>
    <t>Субвенции на хранение ,комплектование учет и использование архивных документов и архивных фондов,отнесенных к составу архивного фонда Волгоградской области</t>
  </si>
  <si>
    <t>Софинансирование организации отдыха детей в каникулярный период</t>
  </si>
  <si>
    <t>Отдел образования администрации Клетского муниципального раййона</t>
  </si>
  <si>
    <t>Контрольно счетная палата</t>
  </si>
  <si>
    <t>Глава Клетского муниципального района</t>
  </si>
  <si>
    <t>90 0 00 00000</t>
  </si>
  <si>
    <t>90 0 00 00010</t>
  </si>
  <si>
    <t xml:space="preserve">90 0 00 00010 </t>
  </si>
  <si>
    <t>99 0 00 00000</t>
  </si>
  <si>
    <t xml:space="preserve">90 0 00 70010 </t>
  </si>
  <si>
    <t>90 0 00 70010</t>
  </si>
  <si>
    <t>90 0 00 70020</t>
  </si>
  <si>
    <t>11 0 00 00000</t>
  </si>
  <si>
    <t>11 1 00 00000</t>
  </si>
  <si>
    <t>74 0 0 00000</t>
  </si>
  <si>
    <t>74 0 00 70040</t>
  </si>
  <si>
    <t>99 0 00 00590</t>
  </si>
  <si>
    <t>99 0 00 59320</t>
  </si>
  <si>
    <t>99 0 00 00080</t>
  </si>
  <si>
    <t>99 0 00 00290</t>
  </si>
  <si>
    <t>67 0 00 00000</t>
  </si>
  <si>
    <t>67 0 00 70270</t>
  </si>
  <si>
    <t>50 0 00 00000</t>
  </si>
  <si>
    <t>99 0 00 00130</t>
  </si>
  <si>
    <t xml:space="preserve">99 0 00 00130 </t>
  </si>
  <si>
    <t>02 1 00 00000</t>
  </si>
  <si>
    <t>02 1 00 70530</t>
  </si>
  <si>
    <t>01 0 00 00000</t>
  </si>
  <si>
    <t>99 0 00 60090</t>
  </si>
  <si>
    <t>11 1 00 70420</t>
  </si>
  <si>
    <t>72 0 00 00000</t>
  </si>
  <si>
    <t>72 0 00 70450</t>
  </si>
  <si>
    <t>05 0 00 00000</t>
  </si>
  <si>
    <t>11 1 00 70390</t>
  </si>
  <si>
    <t>99 0 00 00280</t>
  </si>
  <si>
    <t>11 1 00 70430</t>
  </si>
  <si>
    <t>11 1 00 70340</t>
  </si>
  <si>
    <t>11 1 00 70400</t>
  </si>
  <si>
    <t>11 1 00 70410</t>
  </si>
  <si>
    <t>90 0 00 00070</t>
  </si>
  <si>
    <t>Глава администрации Клетского муниципального района</t>
  </si>
  <si>
    <t>90 0 00 00030</t>
  </si>
  <si>
    <t>99 0 00 00600</t>
  </si>
  <si>
    <t>Дорожный фонд</t>
  </si>
  <si>
    <t>99 0 00 00350</t>
  </si>
  <si>
    <t>Премия заслуженным работникам</t>
  </si>
  <si>
    <t>Жилищное хозяйство</t>
  </si>
  <si>
    <t>99 0 00 00620</t>
  </si>
  <si>
    <t>Содержание муниципального имущества</t>
  </si>
  <si>
    <t>51 0 00 00000</t>
  </si>
  <si>
    <t>52 0 00 00000</t>
  </si>
  <si>
    <t>Обслуживание муниципального долга</t>
  </si>
  <si>
    <t>99 0 00 00450</t>
  </si>
  <si>
    <t>700</t>
  </si>
  <si>
    <t>14</t>
  </si>
  <si>
    <t>99 0 00 00320</t>
  </si>
  <si>
    <t>02 0 00 00000</t>
  </si>
  <si>
    <t>Другие вопросы в области национальной экономики</t>
  </si>
  <si>
    <t>06 0 00 00000</t>
  </si>
  <si>
    <t>08 0 00 00000</t>
  </si>
  <si>
    <t>17 0 00 00000</t>
  </si>
  <si>
    <t>21 0 00 00000</t>
  </si>
  <si>
    <t>Судебная система</t>
  </si>
  <si>
    <t>11 1 00 70030</t>
  </si>
  <si>
    <t>400</t>
  </si>
  <si>
    <t>Межбюджетные трасферты</t>
  </si>
  <si>
    <t>Прочие межбюджетные трансферты</t>
  </si>
  <si>
    <t>Ведомственная целевая программа"Развитие архивного дела в Волгоградской области"</t>
  </si>
  <si>
    <t>Подпрограмма "Обеспечение функционирования региональной системы образования"</t>
  </si>
  <si>
    <t>52 0 00 0000</t>
  </si>
  <si>
    <t>Всего:</t>
  </si>
  <si>
    <t>Иные межбюджетные трасферты</t>
  </si>
  <si>
    <t>Дорожные хозяйство (дорожные фонды)</t>
  </si>
  <si>
    <t>Ведомственная программа "Сохранение и развитие культуры Клетского муниципального района на 2016-2018 г.г."</t>
  </si>
  <si>
    <t xml:space="preserve">Предоставление субсидий бюджетным ,автономнымучреждениям и иным некомерческим организациям </t>
  </si>
  <si>
    <t>Подпрограмма"Обеспечение функционирования региональной системы образования "</t>
  </si>
  <si>
    <t>Областная ведомственная целевая программа "Обеспечение эпизоотического и ветеринарно-санитарного благополучия территории Волгоградской области"</t>
  </si>
  <si>
    <t>МП "Профилактика правонарушений на территории КМР на период 2016-2018 гг"</t>
  </si>
  <si>
    <t>Непрограммные расходы муниципальных органов администрации Клетского муниципального района</t>
  </si>
  <si>
    <t>50 0 00 0000</t>
  </si>
  <si>
    <t>МП"Развитие комплексной системы обращения с твердыми коммунальными оходами в Клетском муниципальном районе  Волгоградской области "на 2017-2019 г.г.</t>
  </si>
  <si>
    <t>26 0 00 00000</t>
  </si>
  <si>
    <t>МП "Профилактика правонарушений на территории Клетского муниципального района Волгоградской области на период 2016-2018 гг"</t>
  </si>
  <si>
    <t>МП "Развитие системы профилактики немедицинского потребления наркотиков, алкоголя и других психоактивных веществ"на территории Клетского муниципального района на 2017-2019 годы</t>
  </si>
  <si>
    <t>22 0 00 00000</t>
  </si>
  <si>
    <t xml:space="preserve">Субсидии бюджетам муниципальных образований для решения отдельных вопросов местного значения в  сфере дополнительного образования детей (финансовая грамотность) </t>
  </si>
  <si>
    <t>Оплата услуг электроэнергии</t>
  </si>
  <si>
    <t>52 1 00 00000</t>
  </si>
  <si>
    <t>52 1 00 00010</t>
  </si>
  <si>
    <t>Оплата услуг  предоставления газа</t>
  </si>
  <si>
    <t>52 1 00 00020</t>
  </si>
  <si>
    <t>Оплата услуг отопления</t>
  </si>
  <si>
    <t>52 1 00 00030</t>
  </si>
  <si>
    <t>Приобретение продуктов питания</t>
  </si>
  <si>
    <t>52 1 00 00040</t>
  </si>
  <si>
    <t>52 1 00  00040</t>
  </si>
  <si>
    <t>Оплата услуг связи</t>
  </si>
  <si>
    <t>52 1 00 00060</t>
  </si>
  <si>
    <t>52 1 00 70350</t>
  </si>
  <si>
    <t>52 1 00 70351</t>
  </si>
  <si>
    <t>52 1 00 70352</t>
  </si>
  <si>
    <t>52 1 00 70353</t>
  </si>
  <si>
    <t>Расходы на осуществление образовательного процесса муниципальными дошкольными образовательными организациями(областная субвенция  педперсонал)</t>
  </si>
  <si>
    <t>Расходы на осуществление образовательного процесса муниципальными дошкольными образовательными организациями(областная субвенция   прочий персонал)</t>
  </si>
  <si>
    <t>Расходы на осуществление образовательного процесса муниципальными дошкольными образовательными организациями(областная субвенция   учебные расходы)</t>
  </si>
  <si>
    <t>52 2 00 00000</t>
  </si>
  <si>
    <t>52 2 00 00010</t>
  </si>
  <si>
    <t>52 2 00 00020</t>
  </si>
  <si>
    <t>52 2 00 00030</t>
  </si>
  <si>
    <t>52 2 00 00040</t>
  </si>
  <si>
    <t>Приобретение продуктов питания для инвалидов</t>
  </si>
  <si>
    <t>52 2 00 00050</t>
  </si>
  <si>
    <t xml:space="preserve">52 2 00 00060 </t>
  </si>
  <si>
    <t>52 2 00 00060</t>
  </si>
  <si>
    <t>Приобретение горюче-смазочных материалов</t>
  </si>
  <si>
    <t>52 2 00 00070</t>
  </si>
  <si>
    <t>Субвенции на осуществление образовательного процесса муниципальными общеобразовательными организациями педперсонал</t>
  </si>
  <si>
    <t>Субвенции на осуществление образовательного процесса муниципальными общеобразовательными организациями учебные расходы</t>
  </si>
  <si>
    <t>52 2 00 70360</t>
  </si>
  <si>
    <t>52 2 00 70361</t>
  </si>
  <si>
    <t>52 2 00 70362</t>
  </si>
  <si>
    <t>52 2 00 70363</t>
  </si>
  <si>
    <t xml:space="preserve">Дотация на сбалансированность в сфере дополнительного образования детей (финансовая грамотность) </t>
  </si>
  <si>
    <t>52 2 00 70370</t>
  </si>
  <si>
    <t>52 3 00 00000</t>
  </si>
  <si>
    <t>52 3 00 00010</t>
  </si>
  <si>
    <t>52 3 00 00020</t>
  </si>
  <si>
    <t>52 3 00 00030</t>
  </si>
  <si>
    <t xml:space="preserve">52 3 00 00060 </t>
  </si>
  <si>
    <t>52 3 00 00060</t>
  </si>
  <si>
    <t>52 3 00 00070</t>
  </si>
  <si>
    <t>99 0 00 01590</t>
  </si>
  <si>
    <t>99 0 00 03590</t>
  </si>
  <si>
    <t>99 0 00 06590</t>
  </si>
  <si>
    <t>25 0 00 00000</t>
  </si>
  <si>
    <t>Друние общегосударственные вопросы</t>
  </si>
  <si>
    <t>МП"Создание условий для оказания медецинской помощи населению Клетского муниципального района "2017-2019 г.г.</t>
  </si>
  <si>
    <t>МП"Развитие муниципальнойслужбы в Клетском муниципальном районе на 2017-2019 г.г."</t>
  </si>
  <si>
    <t>99 0 00 70510</t>
  </si>
  <si>
    <t>МП"Развитие и поддержка малого предпринимательства в клетском муниципальном районе на 2017-2019г.г."</t>
  </si>
  <si>
    <t>МП"Формирование доступной среды жизнидеятельности для инвалилов и моломобильных групп населения клетского муниципального района на 2017-2019г.г."</t>
  </si>
  <si>
    <t>МП "Развитие физической культуры и спорта в Клетском муниципальном районе на 2017-2019 годы"</t>
  </si>
  <si>
    <t>МП "Сохранение казачьей культуры и народных промыслов в Клетском муниципальном районе на 2017-2019 г.г."</t>
  </si>
  <si>
    <t>МП "Молодой семье доступное жилье на 2017-2019гг"</t>
  </si>
  <si>
    <t>Субвенции на осуществление образовательного процесса муниципальными общеобразовательными организациями прочий персонал</t>
  </si>
  <si>
    <t>Дополнительное образование</t>
  </si>
  <si>
    <t>Приобретение продуктов питания и средств по уходу и содержанию детей</t>
  </si>
  <si>
    <t>МП" Профилактика правонарушений на территории Клетского муниципального района Волгоградской области на период 2017-2019 г.г.</t>
  </si>
  <si>
    <t>27 0 00 0000</t>
  </si>
  <si>
    <t>27 0 00 00000</t>
  </si>
  <si>
    <t>МП "Развитие культуры в Клетском муниципальном районе на 2017-2019 гг"</t>
  </si>
  <si>
    <t>99 0 00 00190</t>
  </si>
  <si>
    <t>Расходы на обеспечение деятельности (оказания услуг)муниципального казенного учреждения "Центр муниципальных закупок Клетского муниципального района"</t>
  </si>
  <si>
    <t xml:space="preserve">13 </t>
  </si>
  <si>
    <t>Непрограммные направления обеспечения муниципальных органов администрации Клетского муниципального района</t>
  </si>
  <si>
    <t>МП"Развитие агропромышленного комплекса Клетского муниципального района Волгоградской области на 207-2020 гг"</t>
  </si>
  <si>
    <t>28 0 00 00000</t>
  </si>
  <si>
    <t>Субсидии на финансовое обеспечение затрат в связи с производством,выполнением работ,оказанием услуг, порядком предоствления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</si>
  <si>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Субсидии  на компенсацию (возмещение) выпадающих доходов ресурсоснабжающих организаций,связанных с применением ими льготных тарифов (цен) на коммунальные ресурсы и техническую воду,поставляемые населению </t>
  </si>
  <si>
    <t>99 0 00  51200</t>
  </si>
  <si>
    <t>99 0 00 51200</t>
  </si>
  <si>
    <t>Субвенции бюджетам муниципальных образований на осуществление полномочий по составлению(изменению) списков кандидатов в присяжные заседатели федеральных судов общей юрисдикции в Российской Федерации</t>
  </si>
  <si>
    <t>Закупка товаров ,работ и услуг для муниципальных нужд( капитальный ремонт)</t>
  </si>
  <si>
    <t>51 0 00 00200</t>
  </si>
  <si>
    <t>52 1 00 00100</t>
  </si>
  <si>
    <t>МП"Развитие системы профилактики немедицинского потребления наркотиков,алкоголя и других психотропных веществ на территории Клетского муниципального района на 2017-2019 г.г."</t>
  </si>
  <si>
    <t>52 1 00 71491</t>
  </si>
  <si>
    <t>52 1 00 71492</t>
  </si>
  <si>
    <t>52 1 00 71493</t>
  </si>
  <si>
    <t>52 1 00 71490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</si>
  <si>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</si>
  <si>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организациями(педработники)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</si>
  <si>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организациями(прочий персонал)</t>
  </si>
  <si>
    <t>Субвенции на осушествление образовательного процесса по реализации образовательных программ дошкольного образовагия муниципальными общеобразовательными организациями(учебные расходы)</t>
  </si>
  <si>
    <t>Межбюджетные трасферты(на решение вопросов местного значения)</t>
  </si>
  <si>
    <t>Капитальные вложения в объекты муниципальной собственности</t>
  </si>
  <si>
    <t>Ведомственная программа Клетского муниципального района"Развитие образования в Клетском муниципальном районе Волгоградской области на 2018-2020 г."</t>
  </si>
  <si>
    <t>Ведомственная программа Клетского муниципального района"Развитие образования в Клетском муниципальном районе Волгоградской областина 2018-2020 г."</t>
  </si>
  <si>
    <t>Ведомственная целевая программа "Приоритетные направления молодежной политики на территории Клетского муниципального района на 2018-2020 годы"</t>
  </si>
  <si>
    <t>Ведомственная программа "Сохранение и развитие культуры Клетского муниципального района на 2018-2020 г.г."</t>
  </si>
  <si>
    <t>02 1 00 7053К</t>
  </si>
  <si>
    <t>99 0 00 00050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</si>
  <si>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</si>
  <si>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соглашениями(моб. Подготовка)</t>
  </si>
  <si>
    <t>90 0 00 00060</t>
  </si>
  <si>
    <t xml:space="preserve">01 </t>
  </si>
  <si>
    <t>52 2 00 71170</t>
  </si>
  <si>
    <t>52 1 00 71170</t>
  </si>
  <si>
    <t>Межбюджетные трасферты(вопросы местного значения в сфере жкх)</t>
  </si>
  <si>
    <t>99 0 00 00220</t>
  </si>
  <si>
    <t>субсидия бюджетам муниципальных районов на предоставлекние гражданам субсидий на оплату жилого помещения и коммунальных (кредиторка)</t>
  </si>
  <si>
    <t>61 0 00 70870</t>
  </si>
  <si>
    <t>Субсидия из областного бюджета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</si>
  <si>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Иные межбюджетные трансферты молодым специалистам</t>
  </si>
  <si>
    <t>52 1 00 70870</t>
  </si>
  <si>
    <t>52 2 00 70870</t>
  </si>
  <si>
    <t>61 0 00 70840</t>
  </si>
  <si>
    <t>52 2 00 00100</t>
  </si>
  <si>
    <t>52 2 00 00101</t>
  </si>
  <si>
    <t xml:space="preserve">МП "Молодой семье доступное жилье на 2017-2019гг" </t>
  </si>
  <si>
    <t xml:space="preserve">01 0 00 L4970 </t>
  </si>
  <si>
    <t>Субсидия бюджетам муниципальных образований на предоставление молодым семьямсоциальных выплат на приобретение жилого помещения или создание объекта индивидуального жилищного строительства в рамках реализации подпрограммы "Молодой семье-доступное жилье"</t>
  </si>
  <si>
    <t>52 1 00 00120</t>
  </si>
  <si>
    <t>Софинансирование субсидии на приобретение изамену оконных блоков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</si>
  <si>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</si>
  <si>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52 1 00 70980</t>
  </si>
  <si>
    <t>52 2 00 00080</t>
  </si>
  <si>
    <t>Установка охранной сигнализации</t>
  </si>
  <si>
    <t>Установка проблесковых маячков на автотранспорт</t>
  </si>
  <si>
    <t>52 2 00 00110</t>
  </si>
  <si>
    <t>52 2 00 00120</t>
  </si>
  <si>
    <t>52 2 00 70980</t>
  </si>
  <si>
    <t>52 3 00 00120</t>
  </si>
  <si>
    <t>52 3 00 70980</t>
  </si>
  <si>
    <t>Техническая экспертиза строительных конструкций МКОУ"Верхнечеренская СОШ"</t>
  </si>
  <si>
    <t>52 2  00 00000</t>
  </si>
  <si>
    <t>Функционирование высшего должностного лица субъекта Российской Федерации и муниципального образования</t>
  </si>
  <si>
    <t xml:space="preserve">Непрограммные направления обеспечения деятельности муниципальных органов </t>
  </si>
  <si>
    <t>Глава муниципального образования</t>
  </si>
  <si>
    <t>Расходы  на выплаты персоналу в целях обеспечения выполнения функций муниципальными органами, казенными учреждениями</t>
  </si>
  <si>
    <t>Председатель Клетоской районной Думы</t>
  </si>
  <si>
    <t>Г.В. Лыгина</t>
  </si>
  <si>
    <t>58 2 02 L5190</t>
  </si>
  <si>
    <t>Иные межюеджетные трансферты на поддержку отрасли культуры</t>
  </si>
  <si>
    <t>59 2 01 L4970</t>
  </si>
  <si>
    <t>Другие вопросы в области социальной политики</t>
  </si>
  <si>
    <t>Иные межбюджетные трансферты Перелазовскому с/п</t>
  </si>
  <si>
    <t>99 0 00 00321</t>
  </si>
  <si>
    <t>Дотация на поддержку мер по обеспечению сбалансированности местных бюджетов(компенсация на оплату спутникового телевидения)</t>
  </si>
  <si>
    <t>99 0 00 71160</t>
  </si>
  <si>
    <t>Расходы на содержание муниципальной собственности</t>
  </si>
  <si>
    <t>Отдел культуры администрации Клетского муниципального района</t>
  </si>
  <si>
    <t>план</t>
  </si>
  <si>
    <t>процент исполне-ния</t>
  </si>
  <si>
    <t>исполне-ние</t>
  </si>
  <si>
    <t>52 2 00711170</t>
  </si>
  <si>
    <t>Отчет об исполнении  расходов районного бюджета по ведомственной структуре расходов за 2018 год.</t>
  </si>
  <si>
    <t xml:space="preserve">Приложение № 6 к решению Клетской районной Думы  от 11.06.2019 №  13/101  "Об исполнении  районного бюджета за 2018 год" 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</si>
</sst>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0.00000"/>
    <numFmt numFmtId="184" formatCode="0.0%"/>
  </numFmts>
  <fonts count="40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 indent="15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180" fontId="4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 vertical="center"/>
    </xf>
    <xf numFmtId="180" fontId="4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4" fillId="0" borderId="18" xfId="0" applyNumberFormat="1" applyFont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4" fillId="0" borderId="20" xfId="0" applyNumberFormat="1" applyFont="1" applyFill="1" applyBorder="1" applyAlignment="1">
      <alignment horizontal="center" vertical="center" wrapText="1"/>
    </xf>
    <xf numFmtId="180" fontId="4" fillId="0" borderId="21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180" fontId="5" fillId="0" borderId="19" xfId="0" applyNumberFormat="1" applyFont="1" applyFill="1" applyBorder="1" applyAlignment="1">
      <alignment horizontal="center" vertical="center" wrapText="1"/>
    </xf>
    <xf numFmtId="180" fontId="4" fillId="0" borderId="17" xfId="0" applyNumberFormat="1" applyFont="1" applyFill="1" applyBorder="1" applyAlignment="1">
      <alignment horizontal="center" vertical="center" wrapText="1"/>
    </xf>
    <xf numFmtId="180" fontId="3" fillId="0" borderId="19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180" fontId="3" fillId="0" borderId="2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0" fontId="4" fillId="0" borderId="23" xfId="55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1"/>
  <sheetViews>
    <sheetView tabSelected="1" zoomScale="75" zoomScaleNormal="75" workbookViewId="0" topLeftCell="A1">
      <selection activeCell="N5" sqref="N5"/>
    </sheetView>
  </sheetViews>
  <sheetFormatPr defaultColWidth="9.00390625" defaultRowHeight="12.75"/>
  <cols>
    <col min="1" max="1" width="32.875" style="3" customWidth="1"/>
    <col min="2" max="2" width="9.125" style="3" customWidth="1"/>
    <col min="3" max="3" width="8.375" style="3" customWidth="1"/>
    <col min="4" max="4" width="8.25390625" style="3" customWidth="1"/>
    <col min="5" max="5" width="14.75390625" style="3" customWidth="1"/>
    <col min="6" max="6" width="10.375" style="3" customWidth="1"/>
    <col min="7" max="7" width="14.375" style="3" customWidth="1"/>
    <col min="8" max="8" width="11.875" style="3" customWidth="1"/>
    <col min="9" max="9" width="11.75390625" style="3" customWidth="1"/>
    <col min="10" max="16384" width="9.125" style="3" customWidth="1"/>
  </cols>
  <sheetData>
    <row r="1" spans="1:9" ht="126" customHeight="1">
      <c r="A1" s="2"/>
      <c r="F1" s="71" t="s">
        <v>331</v>
      </c>
      <c r="G1" s="71"/>
      <c r="H1" s="71"/>
      <c r="I1" s="71"/>
    </row>
    <row r="2" spans="1:7" ht="3.75" customHeight="1" hidden="1">
      <c r="A2" s="4"/>
      <c r="E2" s="62"/>
      <c r="F2" s="62"/>
      <c r="G2" s="62"/>
    </row>
    <row r="3" spans="1:9" ht="26.25" customHeight="1">
      <c r="A3" s="72" t="s">
        <v>330</v>
      </c>
      <c r="B3" s="72"/>
      <c r="C3" s="72"/>
      <c r="D3" s="72"/>
      <c r="E3" s="72"/>
      <c r="F3" s="72"/>
      <c r="G3" s="72"/>
      <c r="H3" s="72"/>
      <c r="I3" s="72"/>
    </row>
    <row r="4" spans="7:8" ht="15.75">
      <c r="G4" s="5"/>
      <c r="H4" s="5" t="s">
        <v>0</v>
      </c>
    </row>
    <row r="5" spans="1:9" ht="51" customHeight="1">
      <c r="A5" s="73"/>
      <c r="B5" s="75" t="s">
        <v>1</v>
      </c>
      <c r="C5" s="75" t="s">
        <v>2</v>
      </c>
      <c r="D5" s="77" t="s">
        <v>3</v>
      </c>
      <c r="E5" s="69" t="s">
        <v>4</v>
      </c>
      <c r="F5" s="69" t="s">
        <v>5</v>
      </c>
      <c r="G5" s="69" t="s">
        <v>6</v>
      </c>
      <c r="H5" s="69"/>
      <c r="I5" s="69"/>
    </row>
    <row r="6" spans="1:9" ht="51" customHeight="1">
      <c r="A6" s="74"/>
      <c r="B6" s="76"/>
      <c r="C6" s="76"/>
      <c r="D6" s="78"/>
      <c r="E6" s="69"/>
      <c r="F6" s="69"/>
      <c r="G6" s="65" t="s">
        <v>326</v>
      </c>
      <c r="H6" s="65" t="s">
        <v>328</v>
      </c>
      <c r="I6" s="65" t="s">
        <v>327</v>
      </c>
    </row>
    <row r="7" spans="1:10" ht="24" customHeight="1">
      <c r="A7" s="7" t="s">
        <v>7</v>
      </c>
      <c r="B7" s="8">
        <v>901</v>
      </c>
      <c r="C7" s="9"/>
      <c r="D7" s="9"/>
      <c r="E7" s="63"/>
      <c r="F7" s="63"/>
      <c r="G7" s="64">
        <f>G8</f>
        <v>629.8000000000001</v>
      </c>
      <c r="H7" s="64">
        <f>H8</f>
        <v>627.47</v>
      </c>
      <c r="I7" s="66">
        <f>H7/G7</f>
        <v>0.9963004128294696</v>
      </c>
      <c r="J7" s="6"/>
    </row>
    <row r="8" spans="1:9" ht="31.5">
      <c r="A8" s="7" t="s">
        <v>8</v>
      </c>
      <c r="B8" s="8">
        <v>901</v>
      </c>
      <c r="C8" s="9" t="s">
        <v>9</v>
      </c>
      <c r="D8" s="9"/>
      <c r="E8" s="8"/>
      <c r="F8" s="8"/>
      <c r="G8" s="50">
        <f>G9</f>
        <v>629.8000000000001</v>
      </c>
      <c r="H8" s="50">
        <f>H9</f>
        <v>627.47</v>
      </c>
      <c r="I8" s="66">
        <f aca="true" t="shared" si="0" ref="I8:I71">H8/G8</f>
        <v>0.9963004128294696</v>
      </c>
    </row>
    <row r="9" spans="1:9" ht="120" customHeight="1">
      <c r="A9" s="7" t="s">
        <v>10</v>
      </c>
      <c r="B9" s="8">
        <v>901</v>
      </c>
      <c r="C9" s="9" t="s">
        <v>9</v>
      </c>
      <c r="D9" s="9" t="s">
        <v>11</v>
      </c>
      <c r="E9" s="8"/>
      <c r="F9" s="8"/>
      <c r="G9" s="50">
        <f>SUM(G10)</f>
        <v>629.8000000000001</v>
      </c>
      <c r="H9" s="50">
        <f>SUM(H10)</f>
        <v>627.47</v>
      </c>
      <c r="I9" s="66">
        <f t="shared" si="0"/>
        <v>0.9963004128294696</v>
      </c>
    </row>
    <row r="10" spans="1:9" ht="83.25" customHeight="1">
      <c r="A10" s="10" t="s">
        <v>55</v>
      </c>
      <c r="B10" s="11">
        <v>901</v>
      </c>
      <c r="C10" s="12" t="s">
        <v>9</v>
      </c>
      <c r="D10" s="12" t="s">
        <v>11</v>
      </c>
      <c r="E10" s="12" t="s">
        <v>99</v>
      </c>
      <c r="F10" s="11"/>
      <c r="G10" s="51">
        <f>G11</f>
        <v>629.8000000000001</v>
      </c>
      <c r="H10" s="51">
        <f>H11</f>
        <v>627.47</v>
      </c>
      <c r="I10" s="66">
        <f t="shared" si="0"/>
        <v>0.9963004128294696</v>
      </c>
    </row>
    <row r="11" spans="1:9" ht="41.25" customHeight="1">
      <c r="A11" s="10" t="s">
        <v>56</v>
      </c>
      <c r="B11" s="11">
        <v>901</v>
      </c>
      <c r="C11" s="12" t="s">
        <v>9</v>
      </c>
      <c r="D11" s="12" t="s">
        <v>11</v>
      </c>
      <c r="E11" s="12" t="s">
        <v>100</v>
      </c>
      <c r="F11" s="12"/>
      <c r="G11" s="51">
        <f>SUM(G12+G13+G14)</f>
        <v>629.8000000000001</v>
      </c>
      <c r="H11" s="51">
        <f>SUM(H12+H13+H14)</f>
        <v>627.47</v>
      </c>
      <c r="I11" s="66">
        <f t="shared" si="0"/>
        <v>0.9963004128294696</v>
      </c>
    </row>
    <row r="12" spans="1:9" ht="96.75" customHeight="1">
      <c r="A12" s="10" t="s">
        <v>58</v>
      </c>
      <c r="B12" s="11">
        <v>901</v>
      </c>
      <c r="C12" s="12" t="s">
        <v>9</v>
      </c>
      <c r="D12" s="12" t="s">
        <v>11</v>
      </c>
      <c r="E12" s="12" t="s">
        <v>100</v>
      </c>
      <c r="F12" s="12" t="s">
        <v>57</v>
      </c>
      <c r="G12" s="51">
        <v>538.1</v>
      </c>
      <c r="H12" s="67">
        <v>537.4</v>
      </c>
      <c r="I12" s="66">
        <f t="shared" si="0"/>
        <v>0.998699126556402</v>
      </c>
    </row>
    <row r="13" spans="1:9" ht="55.5" customHeight="1">
      <c r="A13" s="10" t="s">
        <v>60</v>
      </c>
      <c r="B13" s="11">
        <v>901</v>
      </c>
      <c r="C13" s="12" t="s">
        <v>9</v>
      </c>
      <c r="D13" s="12" t="s">
        <v>11</v>
      </c>
      <c r="E13" s="12" t="s">
        <v>101</v>
      </c>
      <c r="F13" s="12" t="s">
        <v>59</v>
      </c>
      <c r="G13" s="51">
        <v>91.6</v>
      </c>
      <c r="H13" s="67">
        <v>90</v>
      </c>
      <c r="I13" s="66">
        <f t="shared" si="0"/>
        <v>0.9825327510917031</v>
      </c>
    </row>
    <row r="14" spans="1:9" ht="55.5" customHeight="1">
      <c r="A14" s="23" t="s">
        <v>62</v>
      </c>
      <c r="B14" s="11">
        <v>901</v>
      </c>
      <c r="C14" s="12" t="s">
        <v>9</v>
      </c>
      <c r="D14" s="12" t="s">
        <v>11</v>
      </c>
      <c r="E14" s="12" t="s">
        <v>101</v>
      </c>
      <c r="F14" s="12" t="s">
        <v>61</v>
      </c>
      <c r="G14" s="51">
        <v>0.1</v>
      </c>
      <c r="H14" s="67">
        <v>0.07</v>
      </c>
      <c r="I14" s="66">
        <f t="shared" si="0"/>
        <v>0.7000000000000001</v>
      </c>
    </row>
    <row r="15" spans="1:9" s="18" customFormat="1" ht="36.75" customHeight="1">
      <c r="A15" s="25" t="s">
        <v>13</v>
      </c>
      <c r="B15" s="14">
        <v>902</v>
      </c>
      <c r="C15" s="15"/>
      <c r="D15" s="15"/>
      <c r="E15" s="15"/>
      <c r="F15" s="15"/>
      <c r="G15" s="52">
        <f>+G16+G74+G86+G99+G114+G137+G144</f>
        <v>51786.8</v>
      </c>
      <c r="H15" s="52">
        <f>+H16+H74+H86+H99+H114+H137+H144</f>
        <v>48724.9</v>
      </c>
      <c r="I15" s="66">
        <f t="shared" si="0"/>
        <v>0.9408748947608271</v>
      </c>
    </row>
    <row r="16" spans="1:9" s="18" customFormat="1" ht="41.25" customHeight="1">
      <c r="A16" s="25" t="s">
        <v>8</v>
      </c>
      <c r="B16" s="14">
        <v>902</v>
      </c>
      <c r="C16" s="15" t="s">
        <v>9</v>
      </c>
      <c r="D16" s="21"/>
      <c r="E16" s="21"/>
      <c r="F16" s="21"/>
      <c r="G16" s="52">
        <f>G21+G52+G48+G17</f>
        <v>32674.900000000005</v>
      </c>
      <c r="H16" s="52">
        <f>H21+H52+H48+H17</f>
        <v>31622.400000000005</v>
      </c>
      <c r="I16" s="66">
        <f t="shared" si="0"/>
        <v>0.9677887307994821</v>
      </c>
    </row>
    <row r="17" spans="1:9" s="18" customFormat="1" ht="63">
      <c r="A17" s="13" t="s">
        <v>310</v>
      </c>
      <c r="B17" s="14">
        <v>902</v>
      </c>
      <c r="C17" s="15" t="s">
        <v>9</v>
      </c>
      <c r="D17" s="16" t="s">
        <v>14</v>
      </c>
      <c r="E17" s="17"/>
      <c r="F17" s="17"/>
      <c r="G17" s="53">
        <f aca="true" t="shared" si="1" ref="G17:H19">G18</f>
        <v>338.9</v>
      </c>
      <c r="H17" s="53">
        <f t="shared" si="1"/>
        <v>338.4</v>
      </c>
      <c r="I17" s="66">
        <f t="shared" si="0"/>
        <v>0.9985246385364415</v>
      </c>
    </row>
    <row r="18" spans="1:9" s="18" customFormat="1" ht="47.25">
      <c r="A18" s="19" t="s">
        <v>311</v>
      </c>
      <c r="B18" s="24">
        <v>902</v>
      </c>
      <c r="C18" s="21" t="s">
        <v>9</v>
      </c>
      <c r="D18" s="20" t="s">
        <v>14</v>
      </c>
      <c r="E18" s="21" t="s">
        <v>99</v>
      </c>
      <c r="F18" s="17"/>
      <c r="G18" s="54">
        <f t="shared" si="1"/>
        <v>338.9</v>
      </c>
      <c r="H18" s="54">
        <f t="shared" si="1"/>
        <v>338.4</v>
      </c>
      <c r="I18" s="66">
        <f t="shared" si="0"/>
        <v>0.9985246385364415</v>
      </c>
    </row>
    <row r="19" spans="1:9" s="18" customFormat="1" ht="31.5">
      <c r="A19" s="19" t="s">
        <v>312</v>
      </c>
      <c r="B19" s="24">
        <v>902</v>
      </c>
      <c r="C19" s="21" t="s">
        <v>9</v>
      </c>
      <c r="D19" s="20" t="s">
        <v>14</v>
      </c>
      <c r="E19" s="22" t="s">
        <v>135</v>
      </c>
      <c r="F19" s="22"/>
      <c r="G19" s="54">
        <f t="shared" si="1"/>
        <v>338.9</v>
      </c>
      <c r="H19" s="54">
        <f t="shared" si="1"/>
        <v>338.4</v>
      </c>
      <c r="I19" s="66">
        <f t="shared" si="0"/>
        <v>0.9985246385364415</v>
      </c>
    </row>
    <row r="20" spans="1:9" s="18" customFormat="1" ht="78.75">
      <c r="A20" s="19" t="s">
        <v>313</v>
      </c>
      <c r="B20" s="24">
        <v>902</v>
      </c>
      <c r="C20" s="21" t="s">
        <v>9</v>
      </c>
      <c r="D20" s="20" t="s">
        <v>14</v>
      </c>
      <c r="E20" s="21" t="s">
        <v>135</v>
      </c>
      <c r="F20" s="21" t="s">
        <v>57</v>
      </c>
      <c r="G20" s="55">
        <v>338.9</v>
      </c>
      <c r="H20" s="68">
        <v>338.4</v>
      </c>
      <c r="I20" s="66">
        <f t="shared" si="0"/>
        <v>0.9985246385364415</v>
      </c>
    </row>
    <row r="21" spans="1:9" s="18" customFormat="1" ht="94.5">
      <c r="A21" s="25" t="s">
        <v>48</v>
      </c>
      <c r="B21" s="14">
        <v>902</v>
      </c>
      <c r="C21" s="15" t="s">
        <v>9</v>
      </c>
      <c r="D21" s="15" t="s">
        <v>15</v>
      </c>
      <c r="E21" s="21"/>
      <c r="F21" s="21"/>
      <c r="G21" s="52">
        <f>G22+G37+G44+G42</f>
        <v>18069.100000000002</v>
      </c>
      <c r="H21" s="52">
        <f>H22+H37+H44+H42</f>
        <v>17242.900000000005</v>
      </c>
      <c r="I21" s="66">
        <f t="shared" si="0"/>
        <v>0.9542755311553981</v>
      </c>
    </row>
    <row r="22" spans="1:9" s="18" customFormat="1" ht="54.75" customHeight="1">
      <c r="A22" s="23" t="s">
        <v>63</v>
      </c>
      <c r="B22" s="24">
        <v>902</v>
      </c>
      <c r="C22" s="21" t="s">
        <v>9</v>
      </c>
      <c r="D22" s="21" t="s">
        <v>15</v>
      </c>
      <c r="E22" s="21" t="s">
        <v>99</v>
      </c>
      <c r="F22" s="21"/>
      <c r="G22" s="55">
        <f>G23+G31+G34+G27+G29</f>
        <v>17567.2</v>
      </c>
      <c r="H22" s="55">
        <f>H23+H31+H34+H27+H29</f>
        <v>16741.300000000003</v>
      </c>
      <c r="I22" s="66">
        <f t="shared" si="0"/>
        <v>0.9529862470968624</v>
      </c>
    </row>
    <row r="23" spans="1:9" s="18" customFormat="1" ht="31.5">
      <c r="A23" s="23" t="s">
        <v>56</v>
      </c>
      <c r="B23" s="24">
        <v>902</v>
      </c>
      <c r="C23" s="21" t="s">
        <v>9</v>
      </c>
      <c r="D23" s="21" t="s">
        <v>15</v>
      </c>
      <c r="E23" s="21" t="s">
        <v>100</v>
      </c>
      <c r="F23" s="21"/>
      <c r="G23" s="55">
        <f>G24+G25+G26</f>
        <v>15196.800000000001</v>
      </c>
      <c r="H23" s="55">
        <f>H24+H25+H26</f>
        <v>14397.500000000002</v>
      </c>
      <c r="I23" s="66">
        <f t="shared" si="0"/>
        <v>0.9474034007159402</v>
      </c>
    </row>
    <row r="24" spans="1:9" s="18" customFormat="1" ht="101.25" customHeight="1">
      <c r="A24" s="23" t="s">
        <v>58</v>
      </c>
      <c r="B24" s="24">
        <v>902</v>
      </c>
      <c r="C24" s="21" t="s">
        <v>9</v>
      </c>
      <c r="D24" s="21" t="s">
        <v>15</v>
      </c>
      <c r="E24" s="21" t="s">
        <v>100</v>
      </c>
      <c r="F24" s="21" t="s">
        <v>57</v>
      </c>
      <c r="G24" s="55">
        <v>14367.1</v>
      </c>
      <c r="H24" s="68">
        <v>13618.7</v>
      </c>
      <c r="I24" s="66">
        <f t="shared" si="0"/>
        <v>0.9479087637727864</v>
      </c>
    </row>
    <row r="25" spans="1:9" s="18" customFormat="1" ht="56.25" customHeight="1">
      <c r="A25" s="23" t="s">
        <v>60</v>
      </c>
      <c r="B25" s="24">
        <v>902</v>
      </c>
      <c r="C25" s="21" t="s">
        <v>9</v>
      </c>
      <c r="D25" s="21" t="s">
        <v>15</v>
      </c>
      <c r="E25" s="21" t="s">
        <v>100</v>
      </c>
      <c r="F25" s="21" t="s">
        <v>59</v>
      </c>
      <c r="G25" s="55">
        <v>794.7</v>
      </c>
      <c r="H25" s="68">
        <v>769.2</v>
      </c>
      <c r="I25" s="66">
        <f t="shared" si="0"/>
        <v>0.9679124197810495</v>
      </c>
    </row>
    <row r="26" spans="1:9" s="18" customFormat="1" ht="36.75" customHeight="1">
      <c r="A26" s="23" t="s">
        <v>62</v>
      </c>
      <c r="B26" s="24">
        <v>902</v>
      </c>
      <c r="C26" s="21" t="s">
        <v>9</v>
      </c>
      <c r="D26" s="21" t="s">
        <v>15</v>
      </c>
      <c r="E26" s="21" t="s">
        <v>100</v>
      </c>
      <c r="F26" s="21" t="s">
        <v>61</v>
      </c>
      <c r="G26" s="55">
        <v>35</v>
      </c>
      <c r="H26" s="68">
        <v>9.6</v>
      </c>
      <c r="I26" s="66">
        <f t="shared" si="0"/>
        <v>0.2742857142857143</v>
      </c>
    </row>
    <row r="27" spans="1:9" s="18" customFormat="1" ht="52.5" customHeight="1">
      <c r="A27" s="23" t="s">
        <v>134</v>
      </c>
      <c r="B27" s="24">
        <v>902</v>
      </c>
      <c r="C27" s="21" t="s">
        <v>9</v>
      </c>
      <c r="D27" s="21" t="s">
        <v>15</v>
      </c>
      <c r="E27" s="21" t="s">
        <v>135</v>
      </c>
      <c r="F27" s="21"/>
      <c r="G27" s="55">
        <f>G28</f>
        <v>943.3</v>
      </c>
      <c r="H27" s="55">
        <f>H28</f>
        <v>943.2</v>
      </c>
      <c r="I27" s="66">
        <f t="shared" si="0"/>
        <v>0.9998939891868972</v>
      </c>
    </row>
    <row r="28" spans="1:9" s="18" customFormat="1" ht="99" customHeight="1">
      <c r="A28" s="23" t="s">
        <v>58</v>
      </c>
      <c r="B28" s="24">
        <v>902</v>
      </c>
      <c r="C28" s="21" t="s">
        <v>9</v>
      </c>
      <c r="D28" s="21" t="s">
        <v>15</v>
      </c>
      <c r="E28" s="21" t="s">
        <v>135</v>
      </c>
      <c r="F28" s="21" t="s">
        <v>57</v>
      </c>
      <c r="G28" s="55">
        <v>943.3</v>
      </c>
      <c r="H28" s="68">
        <v>943.2</v>
      </c>
      <c r="I28" s="66">
        <f t="shared" si="0"/>
        <v>0.9998939891868972</v>
      </c>
    </row>
    <row r="29" spans="1:9" s="18" customFormat="1" ht="150" customHeight="1">
      <c r="A29" s="23" t="s">
        <v>277</v>
      </c>
      <c r="B29" s="24">
        <v>902</v>
      </c>
      <c r="C29" s="21" t="s">
        <v>9</v>
      </c>
      <c r="D29" s="21" t="s">
        <v>15</v>
      </c>
      <c r="E29" s="21" t="s">
        <v>278</v>
      </c>
      <c r="F29" s="21"/>
      <c r="G29" s="55">
        <f>SUM(G30)</f>
        <v>10</v>
      </c>
      <c r="H29" s="55">
        <f>SUM(H30)</f>
        <v>10</v>
      </c>
      <c r="I29" s="66">
        <f t="shared" si="0"/>
        <v>1</v>
      </c>
    </row>
    <row r="30" spans="1:9" s="18" customFormat="1" ht="57.75" customHeight="1">
      <c r="A30" s="23" t="s">
        <v>60</v>
      </c>
      <c r="B30" s="24">
        <v>902</v>
      </c>
      <c r="C30" s="21" t="s">
        <v>279</v>
      </c>
      <c r="D30" s="21" t="s">
        <v>15</v>
      </c>
      <c r="E30" s="21" t="s">
        <v>278</v>
      </c>
      <c r="F30" s="21" t="s">
        <v>59</v>
      </c>
      <c r="G30" s="55">
        <v>10</v>
      </c>
      <c r="H30" s="68">
        <v>10</v>
      </c>
      <c r="I30" s="66">
        <f t="shared" si="0"/>
        <v>1</v>
      </c>
    </row>
    <row r="31" spans="1:9" s="18" customFormat="1" ht="83.25" customHeight="1">
      <c r="A31" s="23" t="s">
        <v>64</v>
      </c>
      <c r="B31" s="24">
        <v>902</v>
      </c>
      <c r="C31" s="21" t="s">
        <v>9</v>
      </c>
      <c r="D31" s="21" t="s">
        <v>15</v>
      </c>
      <c r="E31" s="21" t="s">
        <v>103</v>
      </c>
      <c r="F31" s="21"/>
      <c r="G31" s="55">
        <f>G32+G33</f>
        <v>299.2</v>
      </c>
      <c r="H31" s="55">
        <f>H32+H33</f>
        <v>299.2</v>
      </c>
      <c r="I31" s="66">
        <f t="shared" si="0"/>
        <v>1</v>
      </c>
    </row>
    <row r="32" spans="1:9" s="18" customFormat="1" ht="94.5">
      <c r="A32" s="23" t="s">
        <v>58</v>
      </c>
      <c r="B32" s="24">
        <v>902</v>
      </c>
      <c r="C32" s="21" t="s">
        <v>9</v>
      </c>
      <c r="D32" s="21" t="s">
        <v>15</v>
      </c>
      <c r="E32" s="21" t="s">
        <v>104</v>
      </c>
      <c r="F32" s="21" t="s">
        <v>57</v>
      </c>
      <c r="G32" s="55">
        <v>294.7</v>
      </c>
      <c r="H32" s="68">
        <v>294.7</v>
      </c>
      <c r="I32" s="66">
        <f t="shared" si="0"/>
        <v>1</v>
      </c>
    </row>
    <row r="33" spans="1:9" s="18" customFormat="1" ht="31.5">
      <c r="A33" s="23" t="s">
        <v>60</v>
      </c>
      <c r="B33" s="24">
        <v>902</v>
      </c>
      <c r="C33" s="21" t="s">
        <v>9</v>
      </c>
      <c r="D33" s="21" t="s">
        <v>15</v>
      </c>
      <c r="E33" s="21" t="s">
        <v>104</v>
      </c>
      <c r="F33" s="21" t="s">
        <v>59</v>
      </c>
      <c r="G33" s="55">
        <v>4.5</v>
      </c>
      <c r="H33" s="68">
        <v>4.5</v>
      </c>
      <c r="I33" s="66">
        <f t="shared" si="0"/>
        <v>1</v>
      </c>
    </row>
    <row r="34" spans="1:9" s="18" customFormat="1" ht="63">
      <c r="A34" s="23" t="s">
        <v>80</v>
      </c>
      <c r="B34" s="24">
        <v>902</v>
      </c>
      <c r="C34" s="21" t="s">
        <v>9</v>
      </c>
      <c r="D34" s="21" t="s">
        <v>15</v>
      </c>
      <c r="E34" s="21" t="s">
        <v>105</v>
      </c>
      <c r="F34" s="21"/>
      <c r="G34" s="55">
        <f>SUM(G35:G36)</f>
        <v>1117.9</v>
      </c>
      <c r="H34" s="55">
        <f>SUM(H35:H36)</f>
        <v>1091.4</v>
      </c>
      <c r="I34" s="66">
        <f t="shared" si="0"/>
        <v>0.9762948385365418</v>
      </c>
    </row>
    <row r="35" spans="1:9" s="18" customFormat="1" ht="94.5">
      <c r="A35" s="23" t="s">
        <v>58</v>
      </c>
      <c r="B35" s="24">
        <v>902</v>
      </c>
      <c r="C35" s="21" t="s">
        <v>9</v>
      </c>
      <c r="D35" s="21" t="s">
        <v>15</v>
      </c>
      <c r="E35" s="21" t="s">
        <v>105</v>
      </c>
      <c r="F35" s="21" t="s">
        <v>57</v>
      </c>
      <c r="G35" s="55">
        <v>595.3</v>
      </c>
      <c r="H35" s="68">
        <v>571.1</v>
      </c>
      <c r="I35" s="66">
        <f t="shared" si="0"/>
        <v>0.9593482277843105</v>
      </c>
    </row>
    <row r="36" spans="1:9" s="18" customFormat="1" ht="36.75" customHeight="1">
      <c r="A36" s="23" t="s">
        <v>60</v>
      </c>
      <c r="B36" s="24">
        <v>902</v>
      </c>
      <c r="C36" s="21" t="s">
        <v>9</v>
      </c>
      <c r="D36" s="21" t="s">
        <v>15</v>
      </c>
      <c r="E36" s="21" t="s">
        <v>105</v>
      </c>
      <c r="F36" s="21" t="s">
        <v>59</v>
      </c>
      <c r="G36" s="55">
        <v>522.6</v>
      </c>
      <c r="H36" s="68">
        <v>520.3</v>
      </c>
      <c r="I36" s="66">
        <f t="shared" si="0"/>
        <v>0.9955989284347492</v>
      </c>
    </row>
    <row r="37" spans="1:9" s="18" customFormat="1" ht="87.75" customHeight="1">
      <c r="A37" s="23" t="s">
        <v>78</v>
      </c>
      <c r="B37" s="24">
        <v>902</v>
      </c>
      <c r="C37" s="21" t="s">
        <v>9</v>
      </c>
      <c r="D37" s="21" t="s">
        <v>15</v>
      </c>
      <c r="E37" s="21" t="s">
        <v>106</v>
      </c>
      <c r="F37" s="21"/>
      <c r="G37" s="55">
        <f>G38</f>
        <v>324.2</v>
      </c>
      <c r="H37" s="55">
        <f>H38</f>
        <v>324.2</v>
      </c>
      <c r="I37" s="66">
        <f t="shared" si="0"/>
        <v>1</v>
      </c>
    </row>
    <row r="38" spans="1:9" s="18" customFormat="1" ht="68.25" customHeight="1">
      <c r="A38" s="23" t="s">
        <v>169</v>
      </c>
      <c r="B38" s="24">
        <v>902</v>
      </c>
      <c r="C38" s="21" t="s">
        <v>9</v>
      </c>
      <c r="D38" s="21" t="s">
        <v>15</v>
      </c>
      <c r="E38" s="21" t="s">
        <v>107</v>
      </c>
      <c r="F38" s="21"/>
      <c r="G38" s="55">
        <f>G39</f>
        <v>324.2</v>
      </c>
      <c r="H38" s="55">
        <f>H39</f>
        <v>324.2</v>
      </c>
      <c r="I38" s="66">
        <f t="shared" si="0"/>
        <v>1</v>
      </c>
    </row>
    <row r="39" spans="1:9" s="18" customFormat="1" ht="99" customHeight="1">
      <c r="A39" s="23" t="s">
        <v>65</v>
      </c>
      <c r="B39" s="24">
        <v>902</v>
      </c>
      <c r="C39" s="21" t="s">
        <v>9</v>
      </c>
      <c r="D39" s="21" t="s">
        <v>15</v>
      </c>
      <c r="E39" s="21" t="s">
        <v>157</v>
      </c>
      <c r="F39" s="21"/>
      <c r="G39" s="55">
        <f>G40+G41</f>
        <v>324.2</v>
      </c>
      <c r="H39" s="55">
        <f>H40+H41</f>
        <v>324.2</v>
      </c>
      <c r="I39" s="66">
        <f t="shared" si="0"/>
        <v>1</v>
      </c>
    </row>
    <row r="40" spans="1:9" s="18" customFormat="1" ht="98.25" customHeight="1">
      <c r="A40" s="23" t="s">
        <v>58</v>
      </c>
      <c r="B40" s="24">
        <v>902</v>
      </c>
      <c r="C40" s="21" t="s">
        <v>9</v>
      </c>
      <c r="D40" s="21" t="s">
        <v>15</v>
      </c>
      <c r="E40" s="21" t="s">
        <v>157</v>
      </c>
      <c r="F40" s="21" t="s">
        <v>57</v>
      </c>
      <c r="G40" s="55">
        <v>299.5</v>
      </c>
      <c r="H40" s="68">
        <v>299.5</v>
      </c>
      <c r="I40" s="66">
        <f t="shared" si="0"/>
        <v>1</v>
      </c>
    </row>
    <row r="41" spans="1:9" s="18" customFormat="1" ht="54" customHeight="1">
      <c r="A41" s="23" t="s">
        <v>60</v>
      </c>
      <c r="B41" s="24">
        <v>902</v>
      </c>
      <c r="C41" s="21" t="s">
        <v>9</v>
      </c>
      <c r="D41" s="21" t="s">
        <v>15</v>
      </c>
      <c r="E41" s="21" t="s">
        <v>157</v>
      </c>
      <c r="F41" s="21" t="s">
        <v>59</v>
      </c>
      <c r="G41" s="55">
        <v>24.7</v>
      </c>
      <c r="H41" s="68">
        <v>24.7</v>
      </c>
      <c r="I41" s="66">
        <f t="shared" si="0"/>
        <v>1</v>
      </c>
    </row>
    <row r="42" spans="1:9" s="18" customFormat="1" ht="68.25" customHeight="1">
      <c r="A42" s="23" t="s">
        <v>231</v>
      </c>
      <c r="B42" s="24">
        <v>902</v>
      </c>
      <c r="C42" s="21" t="s">
        <v>9</v>
      </c>
      <c r="D42" s="21" t="s">
        <v>15</v>
      </c>
      <c r="E42" s="21" t="s">
        <v>154</v>
      </c>
      <c r="F42" s="21"/>
      <c r="G42" s="55">
        <f>+G43</f>
        <v>5.2</v>
      </c>
      <c r="H42" s="55">
        <f>+H43</f>
        <v>5.2</v>
      </c>
      <c r="I42" s="66">
        <f t="shared" si="0"/>
        <v>1</v>
      </c>
    </row>
    <row r="43" spans="1:9" s="18" customFormat="1" ht="70.5" customHeight="1">
      <c r="A43" s="23" t="s">
        <v>58</v>
      </c>
      <c r="B43" s="24">
        <v>902</v>
      </c>
      <c r="C43" s="21" t="s">
        <v>9</v>
      </c>
      <c r="D43" s="21" t="s">
        <v>15</v>
      </c>
      <c r="E43" s="21" t="s">
        <v>154</v>
      </c>
      <c r="F43" s="21" t="s">
        <v>57</v>
      </c>
      <c r="G43" s="55">
        <v>5.2</v>
      </c>
      <c r="H43" s="68">
        <v>5.2</v>
      </c>
      <c r="I43" s="66">
        <f t="shared" si="0"/>
        <v>1</v>
      </c>
    </row>
    <row r="44" spans="1:9" ht="47.25">
      <c r="A44" s="23" t="s">
        <v>161</v>
      </c>
      <c r="B44" s="24">
        <v>902</v>
      </c>
      <c r="C44" s="21" t="s">
        <v>9</v>
      </c>
      <c r="D44" s="21" t="s">
        <v>15</v>
      </c>
      <c r="E44" s="21" t="s">
        <v>108</v>
      </c>
      <c r="F44" s="21"/>
      <c r="G44" s="55">
        <f>G45</f>
        <v>172.5</v>
      </c>
      <c r="H44" s="55">
        <f>H45</f>
        <v>172.2</v>
      </c>
      <c r="I44" s="66">
        <f t="shared" si="0"/>
        <v>0.9982608695652173</v>
      </c>
    </row>
    <row r="45" spans="1:9" ht="110.25">
      <c r="A45" s="23" t="s">
        <v>94</v>
      </c>
      <c r="B45" s="24">
        <v>902</v>
      </c>
      <c r="C45" s="21" t="s">
        <v>9</v>
      </c>
      <c r="D45" s="21" t="s">
        <v>15</v>
      </c>
      <c r="E45" s="21" t="s">
        <v>109</v>
      </c>
      <c r="F45" s="21"/>
      <c r="G45" s="55">
        <f>+G46+G47</f>
        <v>172.5</v>
      </c>
      <c r="H45" s="55">
        <f>+H46+H47</f>
        <v>172.2</v>
      </c>
      <c r="I45" s="66">
        <f t="shared" si="0"/>
        <v>0.9982608695652173</v>
      </c>
    </row>
    <row r="46" spans="1:9" ht="94.5">
      <c r="A46" s="23" t="s">
        <v>58</v>
      </c>
      <c r="B46" s="24">
        <v>902</v>
      </c>
      <c r="C46" s="21" t="s">
        <v>9</v>
      </c>
      <c r="D46" s="21" t="s">
        <v>15</v>
      </c>
      <c r="E46" s="21" t="s">
        <v>109</v>
      </c>
      <c r="F46" s="21" t="s">
        <v>57</v>
      </c>
      <c r="G46" s="55">
        <v>92.1</v>
      </c>
      <c r="H46" s="67">
        <v>92.1</v>
      </c>
      <c r="I46" s="66">
        <f t="shared" si="0"/>
        <v>1</v>
      </c>
    </row>
    <row r="47" spans="1:9" ht="31.5">
      <c r="A47" s="23" t="s">
        <v>60</v>
      </c>
      <c r="B47" s="24">
        <v>902</v>
      </c>
      <c r="C47" s="21" t="s">
        <v>9</v>
      </c>
      <c r="D47" s="21" t="s">
        <v>15</v>
      </c>
      <c r="E47" s="21" t="s">
        <v>109</v>
      </c>
      <c r="F47" s="21" t="s">
        <v>59</v>
      </c>
      <c r="G47" s="55">
        <v>80.4</v>
      </c>
      <c r="H47" s="67">
        <v>80.1</v>
      </c>
      <c r="I47" s="66">
        <f t="shared" si="0"/>
        <v>0.9962686567164177</v>
      </c>
    </row>
    <row r="48" spans="1:9" s="18" customFormat="1" ht="33" customHeight="1">
      <c r="A48" s="25" t="s">
        <v>156</v>
      </c>
      <c r="B48" s="14">
        <v>902</v>
      </c>
      <c r="C48" s="15" t="s">
        <v>9</v>
      </c>
      <c r="D48" s="15" t="s">
        <v>16</v>
      </c>
      <c r="E48" s="15"/>
      <c r="F48" s="15"/>
      <c r="G48" s="52">
        <f>+G49</f>
        <v>34.3</v>
      </c>
      <c r="H48" s="52">
        <f>+H49</f>
        <v>34.3</v>
      </c>
      <c r="I48" s="66">
        <f t="shared" si="0"/>
        <v>1</v>
      </c>
    </row>
    <row r="49" spans="1:9" s="18" customFormat="1" ht="69.75" customHeight="1">
      <c r="A49" s="23" t="s">
        <v>172</v>
      </c>
      <c r="B49" s="24">
        <v>902</v>
      </c>
      <c r="C49" s="21" t="s">
        <v>9</v>
      </c>
      <c r="D49" s="21" t="s">
        <v>16</v>
      </c>
      <c r="E49" s="21" t="s">
        <v>102</v>
      </c>
      <c r="F49" s="21"/>
      <c r="G49" s="55">
        <f>+G50</f>
        <v>34.3</v>
      </c>
      <c r="H49" s="55">
        <f>+H50</f>
        <v>34.3</v>
      </c>
      <c r="I49" s="66">
        <f t="shared" si="0"/>
        <v>1</v>
      </c>
    </row>
    <row r="50" spans="1:9" s="18" customFormat="1" ht="156" customHeight="1">
      <c r="A50" s="23" t="s">
        <v>255</v>
      </c>
      <c r="B50" s="24">
        <v>902</v>
      </c>
      <c r="C50" s="21" t="s">
        <v>9</v>
      </c>
      <c r="D50" s="21" t="s">
        <v>16</v>
      </c>
      <c r="E50" s="21" t="s">
        <v>253</v>
      </c>
      <c r="F50" s="21"/>
      <c r="G50" s="55">
        <f>G51</f>
        <v>34.3</v>
      </c>
      <c r="H50" s="55">
        <f>H51</f>
        <v>34.3</v>
      </c>
      <c r="I50" s="66">
        <f t="shared" si="0"/>
        <v>1</v>
      </c>
    </row>
    <row r="51" spans="1:9" s="18" customFormat="1" ht="45.75" customHeight="1">
      <c r="A51" s="23" t="s">
        <v>60</v>
      </c>
      <c r="B51" s="24">
        <v>902</v>
      </c>
      <c r="C51" s="21" t="s">
        <v>9</v>
      </c>
      <c r="D51" s="21" t="s">
        <v>16</v>
      </c>
      <c r="E51" s="21" t="s">
        <v>254</v>
      </c>
      <c r="F51" s="21" t="s">
        <v>59</v>
      </c>
      <c r="G51" s="55">
        <v>34.3</v>
      </c>
      <c r="H51" s="68">
        <v>34.3</v>
      </c>
      <c r="I51" s="66">
        <f t="shared" si="0"/>
        <v>1</v>
      </c>
    </row>
    <row r="52" spans="1:9" s="18" customFormat="1" ht="50.25" customHeight="1">
      <c r="A52" s="25" t="s">
        <v>47</v>
      </c>
      <c r="B52" s="14">
        <v>902</v>
      </c>
      <c r="C52" s="15" t="s">
        <v>9</v>
      </c>
      <c r="D52" s="15" t="s">
        <v>45</v>
      </c>
      <c r="E52" s="15"/>
      <c r="F52" s="15"/>
      <c r="G52" s="52">
        <f>G57+G53+G55</f>
        <v>14232.6</v>
      </c>
      <c r="H52" s="52">
        <f>H57+H53+H55</f>
        <v>14006.800000000001</v>
      </c>
      <c r="I52" s="66">
        <f t="shared" si="0"/>
        <v>0.9841350139819851</v>
      </c>
    </row>
    <row r="53" spans="1:9" s="18" customFormat="1" ht="68.25" customHeight="1">
      <c r="A53" s="23" t="s">
        <v>231</v>
      </c>
      <c r="B53" s="24">
        <v>902</v>
      </c>
      <c r="C53" s="21" t="s">
        <v>9</v>
      </c>
      <c r="D53" s="21" t="s">
        <v>45</v>
      </c>
      <c r="E53" s="21" t="s">
        <v>154</v>
      </c>
      <c r="F53" s="21"/>
      <c r="G53" s="55">
        <f>+G54</f>
        <v>82.7</v>
      </c>
      <c r="H53" s="55">
        <f>+H54</f>
        <v>82.7</v>
      </c>
      <c r="I53" s="66">
        <f t="shared" si="0"/>
        <v>1</v>
      </c>
    </row>
    <row r="54" spans="1:9" s="18" customFormat="1" ht="53.25" customHeight="1">
      <c r="A54" s="23" t="s">
        <v>60</v>
      </c>
      <c r="B54" s="24">
        <v>902</v>
      </c>
      <c r="C54" s="21" t="s">
        <v>9</v>
      </c>
      <c r="D54" s="21" t="s">
        <v>45</v>
      </c>
      <c r="E54" s="21" t="s">
        <v>154</v>
      </c>
      <c r="F54" s="21" t="s">
        <v>59</v>
      </c>
      <c r="G54" s="55">
        <v>82.7</v>
      </c>
      <c r="H54" s="68">
        <v>82.7</v>
      </c>
      <c r="I54" s="66">
        <f t="shared" si="0"/>
        <v>1</v>
      </c>
    </row>
    <row r="55" spans="1:9" s="18" customFormat="1" ht="90" customHeight="1">
      <c r="A55" s="23" t="s">
        <v>249</v>
      </c>
      <c r="B55" s="24">
        <v>902</v>
      </c>
      <c r="C55" s="21" t="s">
        <v>9</v>
      </c>
      <c r="D55" s="21" t="s">
        <v>45</v>
      </c>
      <c r="E55" s="21" t="s">
        <v>250</v>
      </c>
      <c r="F55" s="15"/>
      <c r="G55" s="55">
        <f>G56</f>
        <v>150</v>
      </c>
      <c r="H55" s="55">
        <f>H56</f>
        <v>150</v>
      </c>
      <c r="I55" s="66">
        <f t="shared" si="0"/>
        <v>1</v>
      </c>
    </row>
    <row r="56" spans="1:9" s="18" customFormat="1" ht="53.25" customHeight="1">
      <c r="A56" s="23" t="s">
        <v>69</v>
      </c>
      <c r="B56" s="24">
        <v>902</v>
      </c>
      <c r="C56" s="21" t="s">
        <v>9</v>
      </c>
      <c r="D56" s="21" t="s">
        <v>45</v>
      </c>
      <c r="E56" s="21" t="s">
        <v>250</v>
      </c>
      <c r="F56" s="21" t="s">
        <v>68</v>
      </c>
      <c r="G56" s="55">
        <v>150</v>
      </c>
      <c r="H56" s="68">
        <v>150</v>
      </c>
      <c r="I56" s="66">
        <f t="shared" si="0"/>
        <v>1</v>
      </c>
    </row>
    <row r="57" spans="1:9" s="18" customFormat="1" ht="79.5" customHeight="1">
      <c r="A57" s="23" t="s">
        <v>172</v>
      </c>
      <c r="B57" s="24">
        <v>902</v>
      </c>
      <c r="C57" s="21" t="s">
        <v>9</v>
      </c>
      <c r="D57" s="21" t="s">
        <v>45</v>
      </c>
      <c r="E57" s="21" t="s">
        <v>102</v>
      </c>
      <c r="F57" s="21"/>
      <c r="G57" s="55">
        <f>G62+G66+G69+G71+G58</f>
        <v>13999.9</v>
      </c>
      <c r="H57" s="55">
        <f>H62+H66+H69+H71+H58</f>
        <v>13774.1</v>
      </c>
      <c r="I57" s="66">
        <f t="shared" si="0"/>
        <v>0.9838713133665241</v>
      </c>
    </row>
    <row r="58" spans="1:9" s="18" customFormat="1" ht="117" customHeight="1">
      <c r="A58" s="23" t="s">
        <v>246</v>
      </c>
      <c r="B58" s="24">
        <v>902</v>
      </c>
      <c r="C58" s="21" t="s">
        <v>9</v>
      </c>
      <c r="D58" s="21" t="s">
        <v>247</v>
      </c>
      <c r="E58" s="21" t="s">
        <v>245</v>
      </c>
      <c r="F58" s="21"/>
      <c r="G58" s="55">
        <f>G59+G60+G61</f>
        <v>1040.8999999999999</v>
      </c>
      <c r="H58" s="55">
        <f>H59+H60+H61</f>
        <v>931.8000000000001</v>
      </c>
      <c r="I58" s="66">
        <f t="shared" si="0"/>
        <v>0.8951868575271401</v>
      </c>
    </row>
    <row r="59" spans="1:9" s="18" customFormat="1" ht="107.25" customHeight="1">
      <c r="A59" s="23" t="s">
        <v>58</v>
      </c>
      <c r="B59" s="24">
        <v>902</v>
      </c>
      <c r="C59" s="21" t="s">
        <v>9</v>
      </c>
      <c r="D59" s="21" t="s">
        <v>45</v>
      </c>
      <c r="E59" s="21" t="s">
        <v>245</v>
      </c>
      <c r="F59" s="21" t="s">
        <v>57</v>
      </c>
      <c r="G59" s="55">
        <v>956.6</v>
      </c>
      <c r="H59" s="68">
        <v>897.1</v>
      </c>
      <c r="I59" s="66">
        <f t="shared" si="0"/>
        <v>0.9378005435918879</v>
      </c>
    </row>
    <row r="60" spans="1:9" s="18" customFormat="1" ht="51" customHeight="1">
      <c r="A60" s="23" t="s">
        <v>60</v>
      </c>
      <c r="B60" s="24">
        <v>902</v>
      </c>
      <c r="C60" s="21" t="s">
        <v>9</v>
      </c>
      <c r="D60" s="21" t="s">
        <v>45</v>
      </c>
      <c r="E60" s="21" t="s">
        <v>245</v>
      </c>
      <c r="F60" s="21" t="s">
        <v>59</v>
      </c>
      <c r="G60" s="55">
        <v>84.2</v>
      </c>
      <c r="H60" s="68">
        <v>34.7</v>
      </c>
      <c r="I60" s="66">
        <f t="shared" si="0"/>
        <v>0.4121140142517815</v>
      </c>
    </row>
    <row r="61" spans="1:9" s="18" customFormat="1" ht="41.25" customHeight="1">
      <c r="A61" s="23" t="s">
        <v>62</v>
      </c>
      <c r="B61" s="24">
        <v>902</v>
      </c>
      <c r="C61" s="21" t="s">
        <v>9</v>
      </c>
      <c r="D61" s="21" t="s">
        <v>45</v>
      </c>
      <c r="E61" s="21" t="s">
        <v>245</v>
      </c>
      <c r="F61" s="21" t="s">
        <v>61</v>
      </c>
      <c r="G61" s="55">
        <v>0.1</v>
      </c>
      <c r="H61" s="68">
        <v>0</v>
      </c>
      <c r="I61" s="66">
        <f t="shared" si="0"/>
        <v>0</v>
      </c>
    </row>
    <row r="62" spans="1:9" s="18" customFormat="1" ht="58.5" customHeight="1">
      <c r="A62" s="23" t="s">
        <v>67</v>
      </c>
      <c r="B62" s="24">
        <v>902</v>
      </c>
      <c r="C62" s="21" t="s">
        <v>9</v>
      </c>
      <c r="D62" s="21" t="s">
        <v>45</v>
      </c>
      <c r="E62" s="21" t="s">
        <v>110</v>
      </c>
      <c r="F62" s="21"/>
      <c r="G62" s="55">
        <f>G63+G64+G65</f>
        <v>11534.199999999999</v>
      </c>
      <c r="H62" s="55">
        <f>H63+H64+H65</f>
        <v>11420.5</v>
      </c>
      <c r="I62" s="66">
        <f t="shared" si="0"/>
        <v>0.9901423592446811</v>
      </c>
    </row>
    <row r="63" spans="1:9" s="18" customFormat="1" ht="106.5" customHeight="1">
      <c r="A63" s="23" t="s">
        <v>58</v>
      </c>
      <c r="B63" s="24">
        <v>902</v>
      </c>
      <c r="C63" s="21" t="s">
        <v>9</v>
      </c>
      <c r="D63" s="21" t="s">
        <v>45</v>
      </c>
      <c r="E63" s="21" t="s">
        <v>110</v>
      </c>
      <c r="F63" s="21" t="s">
        <v>57</v>
      </c>
      <c r="G63" s="55">
        <v>6588.2</v>
      </c>
      <c r="H63" s="68">
        <v>6588.2</v>
      </c>
      <c r="I63" s="66">
        <f t="shared" si="0"/>
        <v>1</v>
      </c>
    </row>
    <row r="64" spans="1:9" s="18" customFormat="1" ht="59.25" customHeight="1">
      <c r="A64" s="23" t="s">
        <v>60</v>
      </c>
      <c r="B64" s="24">
        <v>902</v>
      </c>
      <c r="C64" s="21" t="s">
        <v>9</v>
      </c>
      <c r="D64" s="21" t="s">
        <v>45</v>
      </c>
      <c r="E64" s="21" t="s">
        <v>110</v>
      </c>
      <c r="F64" s="21" t="s">
        <v>59</v>
      </c>
      <c r="G64" s="55">
        <v>4917.6</v>
      </c>
      <c r="H64" s="68">
        <v>4820.3</v>
      </c>
      <c r="I64" s="66">
        <f t="shared" si="0"/>
        <v>0.98021392549211</v>
      </c>
    </row>
    <row r="65" spans="1:9" s="18" customFormat="1" ht="33" customHeight="1">
      <c r="A65" s="23" t="s">
        <v>62</v>
      </c>
      <c r="B65" s="24">
        <v>902</v>
      </c>
      <c r="C65" s="21" t="s">
        <v>9</v>
      </c>
      <c r="D65" s="21" t="s">
        <v>45</v>
      </c>
      <c r="E65" s="21" t="s">
        <v>110</v>
      </c>
      <c r="F65" s="21" t="s">
        <v>61</v>
      </c>
      <c r="G65" s="55">
        <v>28.4</v>
      </c>
      <c r="H65" s="68">
        <v>12</v>
      </c>
      <c r="I65" s="66">
        <f t="shared" si="0"/>
        <v>0.4225352112676057</v>
      </c>
    </row>
    <row r="66" spans="1:9" s="18" customFormat="1" ht="72.75" customHeight="1">
      <c r="A66" s="23" t="s">
        <v>53</v>
      </c>
      <c r="B66" s="24">
        <v>902</v>
      </c>
      <c r="C66" s="21" t="s">
        <v>9</v>
      </c>
      <c r="D66" s="21" t="s">
        <v>45</v>
      </c>
      <c r="E66" s="21" t="s">
        <v>111</v>
      </c>
      <c r="F66" s="21"/>
      <c r="G66" s="55">
        <f>G67+G68</f>
        <v>1218.2</v>
      </c>
      <c r="H66" s="55">
        <f>H67+H68</f>
        <v>1218.2</v>
      </c>
      <c r="I66" s="66">
        <f t="shared" si="0"/>
        <v>1</v>
      </c>
    </row>
    <row r="67" spans="1:9" s="18" customFormat="1" ht="103.5" customHeight="1">
      <c r="A67" s="23" t="s">
        <v>58</v>
      </c>
      <c r="B67" s="24">
        <v>902</v>
      </c>
      <c r="C67" s="21" t="s">
        <v>9</v>
      </c>
      <c r="D67" s="21" t="s">
        <v>45</v>
      </c>
      <c r="E67" s="21" t="s">
        <v>111</v>
      </c>
      <c r="F67" s="21" t="s">
        <v>57</v>
      </c>
      <c r="G67" s="55">
        <v>1078.5</v>
      </c>
      <c r="H67" s="68">
        <v>1078.5</v>
      </c>
      <c r="I67" s="66">
        <f t="shared" si="0"/>
        <v>1</v>
      </c>
    </row>
    <row r="68" spans="1:9" s="18" customFormat="1" ht="63" customHeight="1">
      <c r="A68" s="23" t="s">
        <v>60</v>
      </c>
      <c r="B68" s="24">
        <v>902</v>
      </c>
      <c r="C68" s="21" t="s">
        <v>9</v>
      </c>
      <c r="D68" s="21" t="s">
        <v>45</v>
      </c>
      <c r="E68" s="21" t="s">
        <v>111</v>
      </c>
      <c r="F68" s="21" t="s">
        <v>59</v>
      </c>
      <c r="G68" s="55">
        <v>139.7</v>
      </c>
      <c r="H68" s="68">
        <v>139.7</v>
      </c>
      <c r="I68" s="66">
        <f t="shared" si="0"/>
        <v>1</v>
      </c>
    </row>
    <row r="69" spans="1:9" s="18" customFormat="1" ht="15.75">
      <c r="A69" s="23" t="s">
        <v>46</v>
      </c>
      <c r="B69" s="24">
        <v>902</v>
      </c>
      <c r="C69" s="21" t="s">
        <v>9</v>
      </c>
      <c r="D69" s="21" t="s">
        <v>45</v>
      </c>
      <c r="E69" s="21" t="s">
        <v>112</v>
      </c>
      <c r="F69" s="21"/>
      <c r="G69" s="55">
        <f>G70</f>
        <v>82.6</v>
      </c>
      <c r="H69" s="55">
        <f>H70</f>
        <v>79.6</v>
      </c>
      <c r="I69" s="66">
        <f t="shared" si="0"/>
        <v>0.9636803874092009</v>
      </c>
    </row>
    <row r="70" spans="1:9" s="18" customFormat="1" ht="60" customHeight="1">
      <c r="A70" s="23" t="s">
        <v>60</v>
      </c>
      <c r="B70" s="24">
        <v>902</v>
      </c>
      <c r="C70" s="21" t="s">
        <v>9</v>
      </c>
      <c r="D70" s="21" t="s">
        <v>45</v>
      </c>
      <c r="E70" s="21" t="s">
        <v>112</v>
      </c>
      <c r="F70" s="21" t="s">
        <v>59</v>
      </c>
      <c r="G70" s="55">
        <v>82.6</v>
      </c>
      <c r="H70" s="68">
        <v>79.6</v>
      </c>
      <c r="I70" s="66">
        <f t="shared" si="0"/>
        <v>0.9636803874092009</v>
      </c>
    </row>
    <row r="71" spans="1:9" s="18" customFormat="1" ht="21.75" customHeight="1">
      <c r="A71" s="23" t="s">
        <v>18</v>
      </c>
      <c r="B71" s="24">
        <v>902</v>
      </c>
      <c r="C71" s="21" t="s">
        <v>9</v>
      </c>
      <c r="D71" s="21" t="s">
        <v>45</v>
      </c>
      <c r="E71" s="21" t="s">
        <v>113</v>
      </c>
      <c r="F71" s="21"/>
      <c r="G71" s="55">
        <f>+G72+G73</f>
        <v>124</v>
      </c>
      <c r="H71" s="55">
        <f>+H72+H73</f>
        <v>124</v>
      </c>
      <c r="I71" s="66">
        <f t="shared" si="0"/>
        <v>1</v>
      </c>
    </row>
    <row r="72" spans="1:9" s="18" customFormat="1" ht="22.5" customHeight="1">
      <c r="A72" s="23" t="s">
        <v>60</v>
      </c>
      <c r="B72" s="24">
        <v>902</v>
      </c>
      <c r="C72" s="21" t="s">
        <v>9</v>
      </c>
      <c r="D72" s="21" t="s">
        <v>45</v>
      </c>
      <c r="E72" s="21" t="s">
        <v>113</v>
      </c>
      <c r="F72" s="21" t="s">
        <v>59</v>
      </c>
      <c r="G72" s="55">
        <v>80</v>
      </c>
      <c r="H72" s="68">
        <v>80</v>
      </c>
      <c r="I72" s="66">
        <f aca="true" t="shared" si="2" ref="I72:I135">H72/G72</f>
        <v>1</v>
      </c>
    </row>
    <row r="73" spans="1:9" s="18" customFormat="1" ht="37.5" customHeight="1">
      <c r="A73" s="23" t="s">
        <v>62</v>
      </c>
      <c r="B73" s="24">
        <v>902</v>
      </c>
      <c r="C73" s="21" t="s">
        <v>9</v>
      </c>
      <c r="D73" s="21" t="s">
        <v>45</v>
      </c>
      <c r="E73" s="21" t="s">
        <v>113</v>
      </c>
      <c r="F73" s="21" t="s">
        <v>61</v>
      </c>
      <c r="G73" s="55">
        <v>44</v>
      </c>
      <c r="H73" s="68">
        <v>44</v>
      </c>
      <c r="I73" s="66">
        <f t="shared" si="2"/>
        <v>1</v>
      </c>
    </row>
    <row r="74" spans="1:9" s="18" customFormat="1" ht="31.5">
      <c r="A74" s="25" t="s">
        <v>19</v>
      </c>
      <c r="B74" s="14">
        <v>902</v>
      </c>
      <c r="C74" s="15" t="s">
        <v>15</v>
      </c>
      <c r="D74" s="15"/>
      <c r="E74" s="15"/>
      <c r="F74" s="15"/>
      <c r="G74" s="52">
        <f>G75+G79+G83</f>
        <v>1921.5</v>
      </c>
      <c r="H74" s="52">
        <f>H75+H79+H83</f>
        <v>195.6</v>
      </c>
      <c r="I74" s="66">
        <f t="shared" si="2"/>
        <v>0.10179547228727556</v>
      </c>
    </row>
    <row r="75" spans="1:9" s="18" customFormat="1" ht="44.25" customHeight="1">
      <c r="A75" s="25" t="s">
        <v>43</v>
      </c>
      <c r="B75" s="14">
        <v>902</v>
      </c>
      <c r="C75" s="15" t="s">
        <v>15</v>
      </c>
      <c r="D75" s="15" t="s">
        <v>16</v>
      </c>
      <c r="E75" s="15"/>
      <c r="F75" s="15"/>
      <c r="G75" s="52">
        <f>+G76</f>
        <v>62.5</v>
      </c>
      <c r="H75" s="52">
        <f>+H76</f>
        <v>62.5</v>
      </c>
      <c r="I75" s="66">
        <f t="shared" si="2"/>
        <v>1</v>
      </c>
    </row>
    <row r="76" spans="1:9" s="18" customFormat="1" ht="121.5" customHeight="1">
      <c r="A76" s="23" t="s">
        <v>170</v>
      </c>
      <c r="B76" s="24">
        <v>902</v>
      </c>
      <c r="C76" s="21" t="s">
        <v>15</v>
      </c>
      <c r="D76" s="21" t="s">
        <v>16</v>
      </c>
      <c r="E76" s="21" t="s">
        <v>114</v>
      </c>
      <c r="F76" s="21"/>
      <c r="G76" s="55">
        <f>G77</f>
        <v>62.5</v>
      </c>
      <c r="H76" s="55">
        <f>H77</f>
        <v>62.5</v>
      </c>
      <c r="I76" s="66">
        <f t="shared" si="2"/>
        <v>1</v>
      </c>
    </row>
    <row r="77" spans="1:9" s="18" customFormat="1" ht="173.25">
      <c r="A77" s="23" t="s">
        <v>76</v>
      </c>
      <c r="B77" s="24">
        <v>902</v>
      </c>
      <c r="C77" s="21" t="s">
        <v>75</v>
      </c>
      <c r="D77" s="21" t="s">
        <v>16</v>
      </c>
      <c r="E77" s="21" t="s">
        <v>115</v>
      </c>
      <c r="F77" s="21"/>
      <c r="G77" s="55">
        <f>G78</f>
        <v>62.5</v>
      </c>
      <c r="H77" s="55">
        <f>H78</f>
        <v>62.5</v>
      </c>
      <c r="I77" s="66">
        <f t="shared" si="2"/>
        <v>1</v>
      </c>
    </row>
    <row r="78" spans="1:9" s="18" customFormat="1" ht="31.5">
      <c r="A78" s="23" t="s">
        <v>60</v>
      </c>
      <c r="B78" s="24">
        <v>902</v>
      </c>
      <c r="C78" s="21" t="s">
        <v>15</v>
      </c>
      <c r="D78" s="21" t="s">
        <v>16</v>
      </c>
      <c r="E78" s="21" t="s">
        <v>115</v>
      </c>
      <c r="F78" s="21" t="s">
        <v>59</v>
      </c>
      <c r="G78" s="55">
        <v>62.5</v>
      </c>
      <c r="H78" s="68">
        <v>62.5</v>
      </c>
      <c r="I78" s="66">
        <f t="shared" si="2"/>
        <v>1</v>
      </c>
    </row>
    <row r="79" spans="1:9" s="18" customFormat="1" ht="43.5" customHeight="1">
      <c r="A79" s="25" t="s">
        <v>166</v>
      </c>
      <c r="B79" s="14">
        <v>902</v>
      </c>
      <c r="C79" s="15" t="s">
        <v>15</v>
      </c>
      <c r="D79" s="15" t="s">
        <v>27</v>
      </c>
      <c r="E79" s="15"/>
      <c r="F79" s="15"/>
      <c r="G79" s="52">
        <f aca="true" t="shared" si="3" ref="G79:H81">+G80</f>
        <v>1849</v>
      </c>
      <c r="H79" s="52">
        <f t="shared" si="3"/>
        <v>123.1</v>
      </c>
      <c r="I79" s="66">
        <f t="shared" si="2"/>
        <v>0.06657652785289345</v>
      </c>
    </row>
    <row r="80" spans="1:9" s="18" customFormat="1" ht="64.5" customHeight="1">
      <c r="A80" s="23" t="s">
        <v>172</v>
      </c>
      <c r="B80" s="24">
        <v>902</v>
      </c>
      <c r="C80" s="21" t="s">
        <v>15</v>
      </c>
      <c r="D80" s="21" t="s">
        <v>27</v>
      </c>
      <c r="E80" s="21" t="s">
        <v>102</v>
      </c>
      <c r="F80" s="21"/>
      <c r="G80" s="55">
        <f t="shared" si="3"/>
        <v>1849</v>
      </c>
      <c r="H80" s="55">
        <f t="shared" si="3"/>
        <v>123.1</v>
      </c>
      <c r="I80" s="66">
        <f t="shared" si="2"/>
        <v>0.06657652785289345</v>
      </c>
    </row>
    <row r="81" spans="1:9" s="18" customFormat="1" ht="23.25" customHeight="1">
      <c r="A81" s="23" t="s">
        <v>137</v>
      </c>
      <c r="B81" s="24">
        <v>902</v>
      </c>
      <c r="C81" s="21" t="s">
        <v>15</v>
      </c>
      <c r="D81" s="21" t="s">
        <v>27</v>
      </c>
      <c r="E81" s="21" t="s">
        <v>136</v>
      </c>
      <c r="F81" s="21"/>
      <c r="G81" s="55">
        <f t="shared" si="3"/>
        <v>1849</v>
      </c>
      <c r="H81" s="55">
        <f t="shared" si="3"/>
        <v>123.1</v>
      </c>
      <c r="I81" s="66">
        <f t="shared" si="2"/>
        <v>0.06657652785289345</v>
      </c>
    </row>
    <row r="82" spans="1:9" s="18" customFormat="1" ht="48.75" customHeight="1">
      <c r="A82" s="23" t="s">
        <v>60</v>
      </c>
      <c r="B82" s="24">
        <v>902</v>
      </c>
      <c r="C82" s="21" t="s">
        <v>15</v>
      </c>
      <c r="D82" s="21" t="s">
        <v>27</v>
      </c>
      <c r="E82" s="21" t="s">
        <v>136</v>
      </c>
      <c r="F82" s="21" t="s">
        <v>59</v>
      </c>
      <c r="G82" s="55">
        <v>1849</v>
      </c>
      <c r="H82" s="68">
        <v>123.1</v>
      </c>
      <c r="I82" s="66">
        <f t="shared" si="2"/>
        <v>0.06657652785289345</v>
      </c>
    </row>
    <row r="83" spans="1:9" s="18" customFormat="1" ht="51.75" customHeight="1">
      <c r="A83" s="25" t="s">
        <v>151</v>
      </c>
      <c r="B83" s="14">
        <v>902</v>
      </c>
      <c r="C83" s="15" t="s">
        <v>15</v>
      </c>
      <c r="D83" s="15" t="s">
        <v>17</v>
      </c>
      <c r="E83" s="15"/>
      <c r="F83" s="15"/>
      <c r="G83" s="52">
        <f>+G84</f>
        <v>10</v>
      </c>
      <c r="H83" s="52">
        <f>+H84</f>
        <v>10</v>
      </c>
      <c r="I83" s="66">
        <f t="shared" si="2"/>
        <v>1</v>
      </c>
    </row>
    <row r="84" spans="1:9" s="18" customFormat="1" ht="70.5" customHeight="1">
      <c r="A84" s="23" t="s">
        <v>233</v>
      </c>
      <c r="B84" s="24">
        <v>902</v>
      </c>
      <c r="C84" s="21" t="s">
        <v>15</v>
      </c>
      <c r="D84" s="21" t="s">
        <v>17</v>
      </c>
      <c r="E84" s="21" t="s">
        <v>152</v>
      </c>
      <c r="F84" s="21"/>
      <c r="G84" s="55">
        <f>+G85</f>
        <v>10</v>
      </c>
      <c r="H84" s="55">
        <f>+H85</f>
        <v>10</v>
      </c>
      <c r="I84" s="66">
        <f t="shared" si="2"/>
        <v>1</v>
      </c>
    </row>
    <row r="85" spans="1:9" s="18" customFormat="1" ht="51.75" customHeight="1">
      <c r="A85" s="23" t="s">
        <v>60</v>
      </c>
      <c r="B85" s="24">
        <v>902</v>
      </c>
      <c r="C85" s="21" t="s">
        <v>15</v>
      </c>
      <c r="D85" s="21" t="s">
        <v>17</v>
      </c>
      <c r="E85" s="21" t="s">
        <v>152</v>
      </c>
      <c r="F85" s="21" t="s">
        <v>59</v>
      </c>
      <c r="G85" s="55">
        <v>10</v>
      </c>
      <c r="H85" s="68">
        <v>10</v>
      </c>
      <c r="I85" s="66">
        <f t="shared" si="2"/>
        <v>1</v>
      </c>
    </row>
    <row r="86" spans="1:9" s="18" customFormat="1" ht="47.25">
      <c r="A86" s="25" t="s">
        <v>20</v>
      </c>
      <c r="B86" s="14">
        <v>902</v>
      </c>
      <c r="C86" s="15" t="s">
        <v>16</v>
      </c>
      <c r="D86" s="15"/>
      <c r="E86" s="15"/>
      <c r="F86" s="15"/>
      <c r="G86" s="52">
        <f>G91+G87</f>
        <v>1705</v>
      </c>
      <c r="H86" s="52">
        <f>H91+H87</f>
        <v>1653.8</v>
      </c>
      <c r="I86" s="66">
        <f t="shared" si="2"/>
        <v>0.9699706744868035</v>
      </c>
    </row>
    <row r="87" spans="1:9" s="18" customFormat="1" ht="15.75">
      <c r="A87" s="25" t="s">
        <v>140</v>
      </c>
      <c r="B87" s="14">
        <v>902</v>
      </c>
      <c r="C87" s="15" t="s">
        <v>16</v>
      </c>
      <c r="D87" s="15" t="s">
        <v>9</v>
      </c>
      <c r="E87" s="15"/>
      <c r="F87" s="15"/>
      <c r="G87" s="52">
        <f aca="true" t="shared" si="4" ref="G87:H89">+G88</f>
        <v>152.8</v>
      </c>
      <c r="H87" s="52">
        <f t="shared" si="4"/>
        <v>101.6</v>
      </c>
      <c r="I87" s="66">
        <f t="shared" si="2"/>
        <v>0.6649214659685863</v>
      </c>
    </row>
    <row r="88" spans="1:9" s="18" customFormat="1" ht="84" customHeight="1">
      <c r="A88" s="23" t="s">
        <v>172</v>
      </c>
      <c r="B88" s="24">
        <v>902</v>
      </c>
      <c r="C88" s="21" t="s">
        <v>16</v>
      </c>
      <c r="D88" s="21" t="s">
        <v>9</v>
      </c>
      <c r="E88" s="21" t="s">
        <v>102</v>
      </c>
      <c r="F88" s="21"/>
      <c r="G88" s="55">
        <f t="shared" si="4"/>
        <v>152.8</v>
      </c>
      <c r="H88" s="55">
        <f t="shared" si="4"/>
        <v>101.6</v>
      </c>
      <c r="I88" s="66">
        <f t="shared" si="2"/>
        <v>0.6649214659685863</v>
      </c>
    </row>
    <row r="89" spans="1:9" s="18" customFormat="1" ht="31.5">
      <c r="A89" s="23" t="s">
        <v>142</v>
      </c>
      <c r="B89" s="24">
        <v>902</v>
      </c>
      <c r="C89" s="21" t="s">
        <v>16</v>
      </c>
      <c r="D89" s="21" t="s">
        <v>9</v>
      </c>
      <c r="E89" s="21" t="s">
        <v>141</v>
      </c>
      <c r="F89" s="21"/>
      <c r="G89" s="55">
        <f t="shared" si="4"/>
        <v>152.8</v>
      </c>
      <c r="H89" s="55">
        <f t="shared" si="4"/>
        <v>101.6</v>
      </c>
      <c r="I89" s="66">
        <f t="shared" si="2"/>
        <v>0.6649214659685863</v>
      </c>
    </row>
    <row r="90" spans="1:9" s="18" customFormat="1" ht="31.5">
      <c r="A90" s="23" t="s">
        <v>60</v>
      </c>
      <c r="B90" s="24">
        <v>902</v>
      </c>
      <c r="C90" s="21" t="s">
        <v>16</v>
      </c>
      <c r="D90" s="21" t="s">
        <v>9</v>
      </c>
      <c r="E90" s="21" t="s">
        <v>141</v>
      </c>
      <c r="F90" s="21" t="s">
        <v>59</v>
      </c>
      <c r="G90" s="55">
        <v>152.8</v>
      </c>
      <c r="H90" s="68">
        <v>101.6</v>
      </c>
      <c r="I90" s="66">
        <f t="shared" si="2"/>
        <v>0.6649214659685863</v>
      </c>
    </row>
    <row r="91" spans="1:9" s="18" customFormat="1" ht="30.75" customHeight="1">
      <c r="A91" s="25" t="s">
        <v>21</v>
      </c>
      <c r="B91" s="14">
        <v>902</v>
      </c>
      <c r="C91" s="15" t="s">
        <v>16</v>
      </c>
      <c r="D91" s="15" t="s">
        <v>14</v>
      </c>
      <c r="E91" s="15"/>
      <c r="F91" s="15"/>
      <c r="G91" s="52">
        <f>G92+G94</f>
        <v>1552.2</v>
      </c>
      <c r="H91" s="52">
        <f>H92+H94</f>
        <v>1552.2</v>
      </c>
      <c r="I91" s="66">
        <f t="shared" si="2"/>
        <v>1</v>
      </c>
    </row>
    <row r="92" spans="1:9" s="18" customFormat="1" ht="119.25" customHeight="1">
      <c r="A92" s="26" t="s">
        <v>174</v>
      </c>
      <c r="B92" s="27">
        <v>902</v>
      </c>
      <c r="C92" s="28" t="s">
        <v>16</v>
      </c>
      <c r="D92" s="28" t="s">
        <v>14</v>
      </c>
      <c r="E92" s="29" t="s">
        <v>175</v>
      </c>
      <c r="F92" s="30"/>
      <c r="G92" s="56">
        <f>G93</f>
        <v>165.3</v>
      </c>
      <c r="H92" s="56">
        <f>H93</f>
        <v>165.3</v>
      </c>
      <c r="I92" s="66">
        <f t="shared" si="2"/>
        <v>1</v>
      </c>
    </row>
    <row r="93" spans="1:9" s="18" customFormat="1" ht="60" customHeight="1">
      <c r="A93" s="23" t="s">
        <v>269</v>
      </c>
      <c r="B93" s="31">
        <v>902</v>
      </c>
      <c r="C93" s="32" t="s">
        <v>16</v>
      </c>
      <c r="D93" s="32" t="s">
        <v>14</v>
      </c>
      <c r="E93" s="32" t="s">
        <v>175</v>
      </c>
      <c r="F93" s="32" t="s">
        <v>158</v>
      </c>
      <c r="G93" s="57">
        <v>165.3</v>
      </c>
      <c r="H93" s="68">
        <v>165.3</v>
      </c>
      <c r="I93" s="66">
        <f t="shared" si="2"/>
        <v>1</v>
      </c>
    </row>
    <row r="94" spans="1:9" s="18" customFormat="1" ht="84" customHeight="1">
      <c r="A94" s="23" t="s">
        <v>172</v>
      </c>
      <c r="B94" s="31">
        <v>902</v>
      </c>
      <c r="C94" s="32" t="s">
        <v>16</v>
      </c>
      <c r="D94" s="32" t="s">
        <v>14</v>
      </c>
      <c r="E94" s="32" t="s">
        <v>102</v>
      </c>
      <c r="F94" s="32"/>
      <c r="G94" s="57">
        <f>G95+G97</f>
        <v>1386.9</v>
      </c>
      <c r="H94" s="57">
        <f>H95+H97</f>
        <v>1386.9</v>
      </c>
      <c r="I94" s="66">
        <f t="shared" si="2"/>
        <v>1</v>
      </c>
    </row>
    <row r="95" spans="1:9" s="18" customFormat="1" ht="184.5" customHeight="1">
      <c r="A95" s="23" t="s">
        <v>251</v>
      </c>
      <c r="B95" s="31">
        <v>902</v>
      </c>
      <c r="C95" s="32" t="s">
        <v>16</v>
      </c>
      <c r="D95" s="32" t="s">
        <v>14</v>
      </c>
      <c r="E95" s="32" t="s">
        <v>245</v>
      </c>
      <c r="F95" s="32"/>
      <c r="G95" s="57">
        <f>G96</f>
        <v>1253</v>
      </c>
      <c r="H95" s="57">
        <f>H96</f>
        <v>1253</v>
      </c>
      <c r="I95" s="66">
        <f t="shared" si="2"/>
        <v>1</v>
      </c>
    </row>
    <row r="96" spans="1:9" s="18" customFormat="1" ht="31.5">
      <c r="A96" s="23" t="s">
        <v>62</v>
      </c>
      <c r="B96" s="31">
        <v>902</v>
      </c>
      <c r="C96" s="32" t="s">
        <v>16</v>
      </c>
      <c r="D96" s="32" t="s">
        <v>14</v>
      </c>
      <c r="E96" s="32" t="s">
        <v>245</v>
      </c>
      <c r="F96" s="32" t="s">
        <v>61</v>
      </c>
      <c r="G96" s="57">
        <v>1253</v>
      </c>
      <c r="H96" s="68">
        <v>1253</v>
      </c>
      <c r="I96" s="66">
        <f t="shared" si="2"/>
        <v>1</v>
      </c>
    </row>
    <row r="97" spans="1:9" s="18" customFormat="1" ht="141.75" customHeight="1">
      <c r="A97" s="23" t="s">
        <v>252</v>
      </c>
      <c r="B97" s="31">
        <v>902</v>
      </c>
      <c r="C97" s="32" t="s">
        <v>16</v>
      </c>
      <c r="D97" s="32" t="s">
        <v>14</v>
      </c>
      <c r="E97" s="32" t="s">
        <v>232</v>
      </c>
      <c r="F97" s="32"/>
      <c r="G97" s="57">
        <f>G98</f>
        <v>133.9</v>
      </c>
      <c r="H97" s="57">
        <f>H98</f>
        <v>133.9</v>
      </c>
      <c r="I97" s="66">
        <f t="shared" si="2"/>
        <v>1</v>
      </c>
    </row>
    <row r="98" spans="1:9" s="18" customFormat="1" ht="21.75" customHeight="1">
      <c r="A98" s="23" t="s">
        <v>62</v>
      </c>
      <c r="B98" s="31">
        <v>902</v>
      </c>
      <c r="C98" s="32" t="s">
        <v>16</v>
      </c>
      <c r="D98" s="32" t="s">
        <v>14</v>
      </c>
      <c r="E98" s="32" t="s">
        <v>232</v>
      </c>
      <c r="F98" s="32" t="s">
        <v>61</v>
      </c>
      <c r="G98" s="57">
        <v>133.9</v>
      </c>
      <c r="H98" s="68">
        <v>133.9</v>
      </c>
      <c r="I98" s="66">
        <f t="shared" si="2"/>
        <v>1</v>
      </c>
    </row>
    <row r="99" spans="1:9" s="18" customFormat="1" ht="24.75" customHeight="1">
      <c r="A99" s="25" t="s">
        <v>23</v>
      </c>
      <c r="B99" s="14">
        <v>902</v>
      </c>
      <c r="C99" s="15" t="s">
        <v>24</v>
      </c>
      <c r="D99" s="15"/>
      <c r="E99" s="15"/>
      <c r="F99" s="15"/>
      <c r="G99" s="52">
        <f>G100</f>
        <v>2904.9999999999995</v>
      </c>
      <c r="H99" s="52">
        <f>H100</f>
        <v>2821.4999999999995</v>
      </c>
      <c r="I99" s="66">
        <f t="shared" si="2"/>
        <v>0.9712564543889846</v>
      </c>
    </row>
    <row r="100" spans="1:9" s="18" customFormat="1" ht="39" customHeight="1">
      <c r="A100" s="25" t="s">
        <v>25</v>
      </c>
      <c r="B100" s="14">
        <v>902</v>
      </c>
      <c r="C100" s="15" t="s">
        <v>24</v>
      </c>
      <c r="D100" s="15" t="s">
        <v>24</v>
      </c>
      <c r="E100" s="15"/>
      <c r="F100" s="15"/>
      <c r="G100" s="52">
        <f>G107+G101+G103+G105+G112</f>
        <v>2904.9999999999995</v>
      </c>
      <c r="H100" s="52">
        <f>H107+H101+H103+H105+H112</f>
        <v>2821.4999999999995</v>
      </c>
      <c r="I100" s="66">
        <f t="shared" si="2"/>
        <v>0.9712564543889846</v>
      </c>
    </row>
    <row r="101" spans="1:9" s="18" customFormat="1" ht="93" customHeight="1">
      <c r="A101" s="23" t="s">
        <v>176</v>
      </c>
      <c r="B101" s="24">
        <v>902</v>
      </c>
      <c r="C101" s="21" t="s">
        <v>24</v>
      </c>
      <c r="D101" s="21" t="s">
        <v>24</v>
      </c>
      <c r="E101" s="21" t="s">
        <v>153</v>
      </c>
      <c r="F101" s="21"/>
      <c r="G101" s="55">
        <f>+G102</f>
        <v>5</v>
      </c>
      <c r="H101" s="55">
        <f>+H102</f>
        <v>5</v>
      </c>
      <c r="I101" s="66">
        <f t="shared" si="2"/>
        <v>1</v>
      </c>
    </row>
    <row r="102" spans="1:9" s="18" customFormat="1" ht="59.25" customHeight="1">
      <c r="A102" s="23" t="s">
        <v>60</v>
      </c>
      <c r="B102" s="24">
        <v>902</v>
      </c>
      <c r="C102" s="21" t="s">
        <v>24</v>
      </c>
      <c r="D102" s="21" t="s">
        <v>24</v>
      </c>
      <c r="E102" s="21" t="s">
        <v>153</v>
      </c>
      <c r="F102" s="21" t="s">
        <v>59</v>
      </c>
      <c r="G102" s="55">
        <v>5</v>
      </c>
      <c r="H102" s="68">
        <v>5</v>
      </c>
      <c r="I102" s="66">
        <f t="shared" si="2"/>
        <v>1</v>
      </c>
    </row>
    <row r="103" spans="1:9" s="18" customFormat="1" ht="116.25" customHeight="1">
      <c r="A103" s="23" t="s">
        <v>234</v>
      </c>
      <c r="B103" s="24">
        <v>902</v>
      </c>
      <c r="C103" s="21" t="s">
        <v>24</v>
      </c>
      <c r="D103" s="21" t="s">
        <v>24</v>
      </c>
      <c r="E103" s="21" t="s">
        <v>155</v>
      </c>
      <c r="F103" s="21"/>
      <c r="G103" s="55">
        <f>+G104</f>
        <v>13</v>
      </c>
      <c r="H103" s="55">
        <f>+H104</f>
        <v>13</v>
      </c>
      <c r="I103" s="66">
        <f t="shared" si="2"/>
        <v>1</v>
      </c>
    </row>
    <row r="104" spans="1:9" s="18" customFormat="1" ht="57" customHeight="1">
      <c r="A104" s="23" t="s">
        <v>60</v>
      </c>
      <c r="B104" s="24">
        <v>902</v>
      </c>
      <c r="C104" s="21" t="s">
        <v>24</v>
      </c>
      <c r="D104" s="21" t="s">
        <v>24</v>
      </c>
      <c r="E104" s="21" t="s">
        <v>155</v>
      </c>
      <c r="F104" s="21" t="s">
        <v>59</v>
      </c>
      <c r="G104" s="55">
        <v>13</v>
      </c>
      <c r="H104" s="68">
        <v>13</v>
      </c>
      <c r="I104" s="66">
        <f t="shared" si="2"/>
        <v>1</v>
      </c>
    </row>
    <row r="105" spans="1:9" s="18" customFormat="1" ht="136.5" customHeight="1">
      <c r="A105" s="23" t="s">
        <v>177</v>
      </c>
      <c r="B105" s="24">
        <v>902</v>
      </c>
      <c r="C105" s="21" t="s">
        <v>24</v>
      </c>
      <c r="D105" s="21" t="s">
        <v>24</v>
      </c>
      <c r="E105" s="21" t="s">
        <v>178</v>
      </c>
      <c r="F105" s="21"/>
      <c r="G105" s="55">
        <f>+G106</f>
        <v>16</v>
      </c>
      <c r="H105" s="55">
        <f>+H106</f>
        <v>16</v>
      </c>
      <c r="I105" s="66">
        <f t="shared" si="2"/>
        <v>1</v>
      </c>
    </row>
    <row r="106" spans="1:9" s="18" customFormat="1" ht="53.25" customHeight="1">
      <c r="A106" s="23" t="s">
        <v>60</v>
      </c>
      <c r="B106" s="24">
        <v>902</v>
      </c>
      <c r="C106" s="21" t="s">
        <v>24</v>
      </c>
      <c r="D106" s="21" t="s">
        <v>24</v>
      </c>
      <c r="E106" s="21" t="s">
        <v>178</v>
      </c>
      <c r="F106" s="21" t="s">
        <v>59</v>
      </c>
      <c r="G106" s="55">
        <v>16</v>
      </c>
      <c r="H106" s="68">
        <v>16</v>
      </c>
      <c r="I106" s="66">
        <f t="shared" si="2"/>
        <v>1</v>
      </c>
    </row>
    <row r="107" spans="1:9" s="18" customFormat="1" ht="120" customHeight="1">
      <c r="A107" s="23" t="s">
        <v>272</v>
      </c>
      <c r="B107" s="24">
        <v>902</v>
      </c>
      <c r="C107" s="21" t="s">
        <v>24</v>
      </c>
      <c r="D107" s="21" t="s">
        <v>24</v>
      </c>
      <c r="E107" s="21" t="s">
        <v>116</v>
      </c>
      <c r="F107" s="21"/>
      <c r="G107" s="55">
        <f>SUM(G108:G111)</f>
        <v>2768.7999999999997</v>
      </c>
      <c r="H107" s="55">
        <f>SUM(H108:H111)</f>
        <v>2685.2999999999997</v>
      </c>
      <c r="I107" s="66">
        <f t="shared" si="2"/>
        <v>0.9698425310603872</v>
      </c>
    </row>
    <row r="108" spans="1:9" s="18" customFormat="1" ht="106.5" customHeight="1">
      <c r="A108" s="23" t="s">
        <v>58</v>
      </c>
      <c r="B108" s="24">
        <v>902</v>
      </c>
      <c r="C108" s="21" t="s">
        <v>24</v>
      </c>
      <c r="D108" s="21" t="s">
        <v>24</v>
      </c>
      <c r="E108" s="21" t="s">
        <v>116</v>
      </c>
      <c r="F108" s="21" t="s">
        <v>57</v>
      </c>
      <c r="G108" s="55">
        <v>1563.8</v>
      </c>
      <c r="H108" s="68">
        <v>1491.8</v>
      </c>
      <c r="I108" s="66">
        <f t="shared" si="2"/>
        <v>0.9539583066888349</v>
      </c>
    </row>
    <row r="109" spans="1:9" s="18" customFormat="1" ht="57" customHeight="1">
      <c r="A109" s="23" t="s">
        <v>60</v>
      </c>
      <c r="B109" s="24">
        <v>902</v>
      </c>
      <c r="C109" s="21" t="s">
        <v>24</v>
      </c>
      <c r="D109" s="21" t="s">
        <v>24</v>
      </c>
      <c r="E109" s="21" t="s">
        <v>116</v>
      </c>
      <c r="F109" s="21" t="s">
        <v>59</v>
      </c>
      <c r="G109" s="55">
        <v>1181.8</v>
      </c>
      <c r="H109" s="68">
        <v>1170.4</v>
      </c>
      <c r="I109" s="66">
        <f t="shared" si="2"/>
        <v>0.9903536977491962</v>
      </c>
    </row>
    <row r="110" spans="1:9" s="18" customFormat="1" ht="51.75" customHeight="1">
      <c r="A110" s="23" t="s">
        <v>69</v>
      </c>
      <c r="B110" s="24">
        <v>902</v>
      </c>
      <c r="C110" s="21" t="s">
        <v>24</v>
      </c>
      <c r="D110" s="21" t="s">
        <v>24</v>
      </c>
      <c r="E110" s="21" t="s">
        <v>173</v>
      </c>
      <c r="F110" s="21" t="s">
        <v>68</v>
      </c>
      <c r="G110" s="55">
        <v>20.6</v>
      </c>
      <c r="H110" s="68">
        <v>20.6</v>
      </c>
      <c r="I110" s="66">
        <f t="shared" si="2"/>
        <v>1</v>
      </c>
    </row>
    <row r="111" spans="1:9" s="18" customFormat="1" ht="32.25" customHeight="1">
      <c r="A111" s="23" t="s">
        <v>62</v>
      </c>
      <c r="B111" s="24">
        <v>902</v>
      </c>
      <c r="C111" s="21" t="s">
        <v>24</v>
      </c>
      <c r="D111" s="21" t="s">
        <v>24</v>
      </c>
      <c r="E111" s="21" t="s">
        <v>116</v>
      </c>
      <c r="F111" s="21" t="s">
        <v>61</v>
      </c>
      <c r="G111" s="55">
        <v>2.6</v>
      </c>
      <c r="H111" s="68">
        <v>2.5</v>
      </c>
      <c r="I111" s="66">
        <f t="shared" si="2"/>
        <v>0.9615384615384615</v>
      </c>
    </row>
    <row r="112" spans="1:9" s="18" customFormat="1" ht="147.75" customHeight="1">
      <c r="A112" s="23" t="s">
        <v>276</v>
      </c>
      <c r="B112" s="24">
        <v>902</v>
      </c>
      <c r="C112" s="21" t="s">
        <v>24</v>
      </c>
      <c r="D112" s="21" t="s">
        <v>24</v>
      </c>
      <c r="E112" s="21" t="s">
        <v>275</v>
      </c>
      <c r="F112" s="21"/>
      <c r="G112" s="55">
        <f>SUM(G113)</f>
        <v>102.2</v>
      </c>
      <c r="H112" s="55">
        <f>SUM(H113)</f>
        <v>102.2</v>
      </c>
      <c r="I112" s="66">
        <f t="shared" si="2"/>
        <v>1</v>
      </c>
    </row>
    <row r="113" spans="1:9" s="18" customFormat="1" ht="93.75" customHeight="1">
      <c r="A113" s="23" t="s">
        <v>58</v>
      </c>
      <c r="B113" s="24">
        <v>902</v>
      </c>
      <c r="C113" s="21" t="s">
        <v>24</v>
      </c>
      <c r="D113" s="21" t="s">
        <v>24</v>
      </c>
      <c r="E113" s="21" t="s">
        <v>275</v>
      </c>
      <c r="F113" s="21" t="s">
        <v>57</v>
      </c>
      <c r="G113" s="55">
        <v>102.2</v>
      </c>
      <c r="H113" s="68">
        <v>102.2</v>
      </c>
      <c r="I113" s="66">
        <f t="shared" si="2"/>
        <v>1</v>
      </c>
    </row>
    <row r="114" spans="1:9" s="18" customFormat="1" ht="15.75">
      <c r="A114" s="25" t="s">
        <v>29</v>
      </c>
      <c r="B114" s="14">
        <v>902</v>
      </c>
      <c r="C114" s="15" t="s">
        <v>30</v>
      </c>
      <c r="D114" s="15"/>
      <c r="E114" s="15"/>
      <c r="F114" s="15"/>
      <c r="G114" s="52">
        <f>+G115+G119+G133</f>
        <v>10442.6</v>
      </c>
      <c r="H114" s="52">
        <f>+H115+H119+H133</f>
        <v>10293.8</v>
      </c>
      <c r="I114" s="66">
        <f t="shared" si="2"/>
        <v>0.9857506751192231</v>
      </c>
    </row>
    <row r="115" spans="1:9" s="18" customFormat="1" ht="15.75">
      <c r="A115" s="25" t="s">
        <v>39</v>
      </c>
      <c r="B115" s="14">
        <v>902</v>
      </c>
      <c r="C115" s="15" t="s">
        <v>30</v>
      </c>
      <c r="D115" s="15" t="s">
        <v>9</v>
      </c>
      <c r="E115" s="15"/>
      <c r="F115" s="15"/>
      <c r="G115" s="52">
        <f>G116</f>
        <v>246.8</v>
      </c>
      <c r="H115" s="52">
        <f>H116</f>
        <v>246.8</v>
      </c>
      <c r="I115" s="66">
        <f t="shared" si="2"/>
        <v>1</v>
      </c>
    </row>
    <row r="116" spans="1:9" s="18" customFormat="1" ht="83.25" customHeight="1">
      <c r="A116" s="23" t="s">
        <v>172</v>
      </c>
      <c r="B116" s="24">
        <v>902</v>
      </c>
      <c r="C116" s="21" t="s">
        <v>30</v>
      </c>
      <c r="D116" s="21" t="s">
        <v>9</v>
      </c>
      <c r="E116" s="21" t="s">
        <v>102</v>
      </c>
      <c r="F116" s="21"/>
      <c r="G116" s="55">
        <f>G117</f>
        <v>246.8</v>
      </c>
      <c r="H116" s="55">
        <f>H117</f>
        <v>246.8</v>
      </c>
      <c r="I116" s="66">
        <f t="shared" si="2"/>
        <v>1</v>
      </c>
    </row>
    <row r="117" spans="1:9" s="18" customFormat="1" ht="92.25" customHeight="1">
      <c r="A117" s="23" t="s">
        <v>40</v>
      </c>
      <c r="B117" s="24">
        <v>902</v>
      </c>
      <c r="C117" s="21" t="s">
        <v>30</v>
      </c>
      <c r="D117" s="21" t="s">
        <v>9</v>
      </c>
      <c r="E117" s="21" t="s">
        <v>117</v>
      </c>
      <c r="F117" s="21"/>
      <c r="G117" s="55">
        <f>+G118</f>
        <v>246.8</v>
      </c>
      <c r="H117" s="55">
        <f>+H118</f>
        <v>246.8</v>
      </c>
      <c r="I117" s="66">
        <f t="shared" si="2"/>
        <v>1</v>
      </c>
    </row>
    <row r="118" spans="1:9" s="18" customFormat="1" ht="52.5" customHeight="1">
      <c r="A118" s="23" t="s">
        <v>69</v>
      </c>
      <c r="B118" s="24">
        <v>902</v>
      </c>
      <c r="C118" s="21" t="s">
        <v>30</v>
      </c>
      <c r="D118" s="21" t="s">
        <v>9</v>
      </c>
      <c r="E118" s="21" t="s">
        <v>118</v>
      </c>
      <c r="F118" s="21" t="s">
        <v>68</v>
      </c>
      <c r="G118" s="55">
        <v>246.8</v>
      </c>
      <c r="H118" s="68">
        <v>246.8</v>
      </c>
      <c r="I118" s="66">
        <f t="shared" si="2"/>
        <v>1</v>
      </c>
    </row>
    <row r="119" spans="1:9" s="18" customFormat="1" ht="33.75" customHeight="1">
      <c r="A119" s="25" t="s">
        <v>31</v>
      </c>
      <c r="B119" s="14">
        <v>902</v>
      </c>
      <c r="C119" s="15" t="s">
        <v>30</v>
      </c>
      <c r="D119" s="15" t="s">
        <v>11</v>
      </c>
      <c r="E119" s="15"/>
      <c r="F119" s="15"/>
      <c r="G119" s="52">
        <f>G120+G123+G130+G128</f>
        <v>9349.2</v>
      </c>
      <c r="H119" s="52">
        <f>H120+H123+H130+H128</f>
        <v>9254.3</v>
      </c>
      <c r="I119" s="66">
        <f t="shared" si="2"/>
        <v>0.9898493988790483</v>
      </c>
    </row>
    <row r="120" spans="1:9" s="18" customFormat="1" ht="33.75" customHeight="1">
      <c r="A120" s="23" t="s">
        <v>237</v>
      </c>
      <c r="B120" s="33">
        <v>902</v>
      </c>
      <c r="C120" s="21" t="s">
        <v>30</v>
      </c>
      <c r="D120" s="21" t="s">
        <v>11</v>
      </c>
      <c r="E120" s="21" t="s">
        <v>121</v>
      </c>
      <c r="F120" s="15"/>
      <c r="G120" s="55">
        <f>+G122</f>
        <v>474</v>
      </c>
      <c r="H120" s="55">
        <f>+H122</f>
        <v>474</v>
      </c>
      <c r="I120" s="66">
        <f t="shared" si="2"/>
        <v>1</v>
      </c>
    </row>
    <row r="121" spans="1:9" s="18" customFormat="1" ht="38.25" customHeight="1">
      <c r="A121" s="23" t="s">
        <v>293</v>
      </c>
      <c r="B121" s="33">
        <v>902</v>
      </c>
      <c r="C121" s="21" t="s">
        <v>30</v>
      </c>
      <c r="D121" s="21" t="s">
        <v>11</v>
      </c>
      <c r="E121" s="21" t="s">
        <v>294</v>
      </c>
      <c r="F121" s="21"/>
      <c r="G121" s="55">
        <f>G122</f>
        <v>474</v>
      </c>
      <c r="H121" s="55">
        <f>H122</f>
        <v>474</v>
      </c>
      <c r="I121" s="66">
        <f t="shared" si="2"/>
        <v>1</v>
      </c>
    </row>
    <row r="122" spans="1:9" s="18" customFormat="1" ht="38.25" customHeight="1">
      <c r="A122" s="23" t="s">
        <v>69</v>
      </c>
      <c r="B122" s="33">
        <v>902</v>
      </c>
      <c r="C122" s="21" t="s">
        <v>30</v>
      </c>
      <c r="D122" s="21" t="s">
        <v>11</v>
      </c>
      <c r="E122" s="21" t="s">
        <v>294</v>
      </c>
      <c r="F122" s="21" t="s">
        <v>68</v>
      </c>
      <c r="G122" s="55">
        <v>474</v>
      </c>
      <c r="H122" s="68">
        <v>474</v>
      </c>
      <c r="I122" s="66">
        <f t="shared" si="2"/>
        <v>1</v>
      </c>
    </row>
    <row r="123" spans="1:9" s="18" customFormat="1" ht="87.75" customHeight="1">
      <c r="A123" s="23" t="s">
        <v>70</v>
      </c>
      <c r="B123" s="33">
        <v>902</v>
      </c>
      <c r="C123" s="21" t="s">
        <v>30</v>
      </c>
      <c r="D123" s="21" t="s">
        <v>11</v>
      </c>
      <c r="E123" s="21" t="s">
        <v>119</v>
      </c>
      <c r="F123" s="15"/>
      <c r="G123" s="55">
        <f>G124</f>
        <v>7081.2</v>
      </c>
      <c r="H123" s="55">
        <f>H124</f>
        <v>6986.3</v>
      </c>
      <c r="I123" s="66">
        <f t="shared" si="2"/>
        <v>0.986598316669491</v>
      </c>
    </row>
    <row r="124" spans="1:9" s="18" customFormat="1" ht="78" customHeight="1">
      <c r="A124" s="23" t="s">
        <v>72</v>
      </c>
      <c r="B124" s="33">
        <v>902</v>
      </c>
      <c r="C124" s="21" t="s">
        <v>30</v>
      </c>
      <c r="D124" s="21" t="s">
        <v>11</v>
      </c>
      <c r="E124" s="21" t="s">
        <v>120</v>
      </c>
      <c r="F124" s="15"/>
      <c r="G124" s="55">
        <f>G125+G126</f>
        <v>7081.2</v>
      </c>
      <c r="H124" s="55">
        <f>H125+H126</f>
        <v>6986.3</v>
      </c>
      <c r="I124" s="66">
        <f t="shared" si="2"/>
        <v>0.986598316669491</v>
      </c>
    </row>
    <row r="125" spans="1:9" s="18" customFormat="1" ht="54.75" customHeight="1">
      <c r="A125" s="23" t="s">
        <v>69</v>
      </c>
      <c r="B125" s="33">
        <v>902</v>
      </c>
      <c r="C125" s="21" t="s">
        <v>30</v>
      </c>
      <c r="D125" s="21" t="s">
        <v>11</v>
      </c>
      <c r="E125" s="21" t="s">
        <v>120</v>
      </c>
      <c r="F125" s="21" t="s">
        <v>68</v>
      </c>
      <c r="G125" s="55">
        <v>6471.7</v>
      </c>
      <c r="H125" s="68">
        <v>6376.8</v>
      </c>
      <c r="I125" s="66">
        <f t="shared" si="2"/>
        <v>0.9853361558786718</v>
      </c>
    </row>
    <row r="126" spans="1:9" s="18" customFormat="1" ht="99" customHeight="1">
      <c r="A126" s="23" t="s">
        <v>284</v>
      </c>
      <c r="B126" s="33">
        <v>902</v>
      </c>
      <c r="C126" s="21" t="s">
        <v>30</v>
      </c>
      <c r="D126" s="21" t="s">
        <v>11</v>
      </c>
      <c r="E126" s="21" t="s">
        <v>274</v>
      </c>
      <c r="F126" s="21"/>
      <c r="G126" s="55">
        <f>SUM(G127)</f>
        <v>609.5</v>
      </c>
      <c r="H126" s="55">
        <f>SUM(H127)</f>
        <v>609.5</v>
      </c>
      <c r="I126" s="66">
        <f t="shared" si="2"/>
        <v>1</v>
      </c>
    </row>
    <row r="127" spans="1:9" s="18" customFormat="1" ht="54.75" customHeight="1">
      <c r="A127" s="23" t="s">
        <v>69</v>
      </c>
      <c r="B127" s="33">
        <v>902</v>
      </c>
      <c r="C127" s="21" t="s">
        <v>30</v>
      </c>
      <c r="D127" s="21" t="s">
        <v>11</v>
      </c>
      <c r="E127" s="21" t="s">
        <v>274</v>
      </c>
      <c r="F127" s="21" t="s">
        <v>68</v>
      </c>
      <c r="G127" s="55">
        <v>609.5</v>
      </c>
      <c r="H127" s="68">
        <v>609.5</v>
      </c>
      <c r="I127" s="66">
        <f t="shared" si="2"/>
        <v>1</v>
      </c>
    </row>
    <row r="128" spans="1:9" s="18" customFormat="1" ht="54.75" customHeight="1">
      <c r="A128" s="23" t="s">
        <v>295</v>
      </c>
      <c r="B128" s="33">
        <v>902</v>
      </c>
      <c r="C128" s="21" t="s">
        <v>30</v>
      </c>
      <c r="D128" s="21" t="s">
        <v>11</v>
      </c>
      <c r="E128" s="21" t="s">
        <v>318</v>
      </c>
      <c r="F128" s="21"/>
      <c r="G128" s="55">
        <f>G129</f>
        <v>1710</v>
      </c>
      <c r="H128" s="55">
        <f>H129</f>
        <v>1710</v>
      </c>
      <c r="I128" s="66">
        <f t="shared" si="2"/>
        <v>1</v>
      </c>
    </row>
    <row r="129" spans="1:9" s="18" customFormat="1" ht="54.75" customHeight="1">
      <c r="A129" s="23" t="s">
        <v>69</v>
      </c>
      <c r="B129" s="33">
        <v>902</v>
      </c>
      <c r="C129" s="21" t="s">
        <v>30</v>
      </c>
      <c r="D129" s="21" t="s">
        <v>11</v>
      </c>
      <c r="E129" s="21" t="s">
        <v>318</v>
      </c>
      <c r="F129" s="21" t="s">
        <v>68</v>
      </c>
      <c r="G129" s="55">
        <v>1710</v>
      </c>
      <c r="H129" s="68">
        <v>1710</v>
      </c>
      <c r="I129" s="66">
        <f t="shared" si="2"/>
        <v>1</v>
      </c>
    </row>
    <row r="130" spans="1:9" s="18" customFormat="1" ht="72" customHeight="1">
      <c r="A130" s="23" t="s">
        <v>172</v>
      </c>
      <c r="B130" s="33">
        <v>902</v>
      </c>
      <c r="C130" s="21" t="s">
        <v>30</v>
      </c>
      <c r="D130" s="21" t="s">
        <v>11</v>
      </c>
      <c r="E130" s="21" t="s">
        <v>102</v>
      </c>
      <c r="F130" s="21"/>
      <c r="G130" s="55">
        <f>G131</f>
        <v>84</v>
      </c>
      <c r="H130" s="55">
        <f>H131</f>
        <v>84</v>
      </c>
      <c r="I130" s="66">
        <f t="shared" si="2"/>
        <v>1</v>
      </c>
    </row>
    <row r="131" spans="1:9" s="18" customFormat="1" ht="37.5" customHeight="1">
      <c r="A131" s="23" t="s">
        <v>139</v>
      </c>
      <c r="B131" s="33">
        <v>902</v>
      </c>
      <c r="C131" s="21" t="s">
        <v>30</v>
      </c>
      <c r="D131" s="21" t="s">
        <v>11</v>
      </c>
      <c r="E131" s="21" t="s">
        <v>138</v>
      </c>
      <c r="F131" s="21"/>
      <c r="G131" s="55">
        <f>+G132</f>
        <v>84</v>
      </c>
      <c r="H131" s="55">
        <f>+H132</f>
        <v>84</v>
      </c>
      <c r="I131" s="66">
        <f t="shared" si="2"/>
        <v>1</v>
      </c>
    </row>
    <row r="132" spans="1:9" s="18" customFormat="1" ht="45" customHeight="1">
      <c r="A132" s="23" t="s">
        <v>69</v>
      </c>
      <c r="B132" s="33">
        <v>902</v>
      </c>
      <c r="C132" s="21" t="s">
        <v>30</v>
      </c>
      <c r="D132" s="21" t="s">
        <v>11</v>
      </c>
      <c r="E132" s="21" t="s">
        <v>138</v>
      </c>
      <c r="F132" s="21" t="s">
        <v>68</v>
      </c>
      <c r="G132" s="55">
        <v>84</v>
      </c>
      <c r="H132" s="68">
        <v>84</v>
      </c>
      <c r="I132" s="66">
        <f t="shared" si="2"/>
        <v>1</v>
      </c>
    </row>
    <row r="133" spans="1:9" s="18" customFormat="1" ht="45" customHeight="1">
      <c r="A133" s="25" t="s">
        <v>319</v>
      </c>
      <c r="B133" s="34">
        <v>902</v>
      </c>
      <c r="C133" s="15" t="s">
        <v>30</v>
      </c>
      <c r="D133" s="21" t="s">
        <v>22</v>
      </c>
      <c r="E133" s="21"/>
      <c r="F133" s="21"/>
      <c r="G133" s="52">
        <f>SUM(G134)</f>
        <v>846.6</v>
      </c>
      <c r="H133" s="52">
        <f>SUM(H134)</f>
        <v>792.7</v>
      </c>
      <c r="I133" s="66">
        <f t="shared" si="2"/>
        <v>0.9363335695724073</v>
      </c>
    </row>
    <row r="134" spans="1:9" s="18" customFormat="1" ht="63.75" customHeight="1">
      <c r="A134" s="23" t="s">
        <v>72</v>
      </c>
      <c r="B134" s="34">
        <v>902</v>
      </c>
      <c r="C134" s="15" t="s">
        <v>30</v>
      </c>
      <c r="D134" s="21" t="s">
        <v>22</v>
      </c>
      <c r="E134" s="21" t="s">
        <v>120</v>
      </c>
      <c r="F134" s="21"/>
      <c r="G134" s="52">
        <f>SUM(G135:G136)</f>
        <v>846.6</v>
      </c>
      <c r="H134" s="52">
        <f>SUM(H135:H136)</f>
        <v>792.7</v>
      </c>
      <c r="I134" s="66">
        <f t="shared" si="2"/>
        <v>0.9363335695724073</v>
      </c>
    </row>
    <row r="135" spans="1:9" s="18" customFormat="1" ht="71.25" customHeight="1">
      <c r="A135" s="23" t="s">
        <v>58</v>
      </c>
      <c r="B135" s="33">
        <v>902</v>
      </c>
      <c r="C135" s="21" t="s">
        <v>30</v>
      </c>
      <c r="D135" s="21" t="s">
        <v>22</v>
      </c>
      <c r="E135" s="21" t="s">
        <v>120</v>
      </c>
      <c r="F135" s="21" t="s">
        <v>57</v>
      </c>
      <c r="G135" s="55">
        <v>627.2</v>
      </c>
      <c r="H135" s="68">
        <v>624.5</v>
      </c>
      <c r="I135" s="66">
        <f t="shared" si="2"/>
        <v>0.9956951530612245</v>
      </c>
    </row>
    <row r="136" spans="1:9" s="18" customFormat="1" ht="45" customHeight="1">
      <c r="A136" s="23" t="s">
        <v>60</v>
      </c>
      <c r="B136" s="33">
        <v>902</v>
      </c>
      <c r="C136" s="21" t="s">
        <v>30</v>
      </c>
      <c r="D136" s="21" t="s">
        <v>22</v>
      </c>
      <c r="E136" s="21" t="s">
        <v>120</v>
      </c>
      <c r="F136" s="21" t="s">
        <v>59</v>
      </c>
      <c r="G136" s="55">
        <v>219.4</v>
      </c>
      <c r="H136" s="68">
        <v>168.2</v>
      </c>
      <c r="I136" s="66">
        <f aca="true" t="shared" si="5" ref="I136:I199">H136/G136</f>
        <v>0.7666362807657247</v>
      </c>
    </row>
    <row r="137" spans="1:9" s="18" customFormat="1" ht="31.5">
      <c r="A137" s="25" t="s">
        <v>44</v>
      </c>
      <c r="B137" s="14">
        <v>902</v>
      </c>
      <c r="C137" s="15" t="s">
        <v>17</v>
      </c>
      <c r="D137" s="15"/>
      <c r="E137" s="15"/>
      <c r="F137" s="15"/>
      <c r="G137" s="52">
        <f>G138</f>
        <v>2031.2</v>
      </c>
      <c r="H137" s="52">
        <f>H138</f>
        <v>2031.2</v>
      </c>
      <c r="I137" s="66">
        <f t="shared" si="5"/>
        <v>1</v>
      </c>
    </row>
    <row r="138" spans="1:9" s="18" customFormat="1" ht="31.5">
      <c r="A138" s="25" t="s">
        <v>54</v>
      </c>
      <c r="B138" s="14">
        <v>902</v>
      </c>
      <c r="C138" s="15" t="s">
        <v>17</v>
      </c>
      <c r="D138" s="15" t="s">
        <v>14</v>
      </c>
      <c r="E138" s="15"/>
      <c r="F138" s="15"/>
      <c r="G138" s="52">
        <f>+G141+G139</f>
        <v>2031.2</v>
      </c>
      <c r="H138" s="52">
        <f>+H141+H139</f>
        <v>2031.2</v>
      </c>
      <c r="I138" s="66">
        <f t="shared" si="5"/>
        <v>1</v>
      </c>
    </row>
    <row r="139" spans="1:9" s="18" customFormat="1" ht="347.25" customHeight="1">
      <c r="A139" s="23" t="s">
        <v>286</v>
      </c>
      <c r="B139" s="24">
        <v>902</v>
      </c>
      <c r="C139" s="21" t="s">
        <v>17</v>
      </c>
      <c r="D139" s="21" t="s">
        <v>14</v>
      </c>
      <c r="E139" s="21" t="s">
        <v>285</v>
      </c>
      <c r="F139" s="21"/>
      <c r="G139" s="55">
        <f>SUM(G140)</f>
        <v>631.2</v>
      </c>
      <c r="H139" s="55">
        <f>SUM(H140)</f>
        <v>631.2</v>
      </c>
      <c r="I139" s="66">
        <f t="shared" si="5"/>
        <v>1</v>
      </c>
    </row>
    <row r="140" spans="1:9" s="18" customFormat="1" ht="85.5" customHeight="1">
      <c r="A140" s="23" t="s">
        <v>168</v>
      </c>
      <c r="B140" s="24">
        <v>902</v>
      </c>
      <c r="C140" s="21" t="s">
        <v>17</v>
      </c>
      <c r="D140" s="21" t="s">
        <v>14</v>
      </c>
      <c r="E140" s="21" t="s">
        <v>290</v>
      </c>
      <c r="F140" s="21" t="s">
        <v>66</v>
      </c>
      <c r="G140" s="55">
        <v>631.2</v>
      </c>
      <c r="H140" s="68">
        <v>631.2</v>
      </c>
      <c r="I140" s="66">
        <f t="shared" si="5"/>
        <v>1</v>
      </c>
    </row>
    <row r="141" spans="1:9" s="18" customFormat="1" ht="73.5" customHeight="1">
      <c r="A141" s="23" t="s">
        <v>172</v>
      </c>
      <c r="B141" s="24">
        <v>902</v>
      </c>
      <c r="C141" s="21" t="s">
        <v>17</v>
      </c>
      <c r="D141" s="21" t="s">
        <v>14</v>
      </c>
      <c r="E141" s="21" t="s">
        <v>102</v>
      </c>
      <c r="F141" s="21"/>
      <c r="G141" s="55">
        <f>G142</f>
        <v>1400</v>
      </c>
      <c r="H141" s="55">
        <f>H142</f>
        <v>1400</v>
      </c>
      <c r="I141" s="66">
        <f t="shared" si="5"/>
        <v>1</v>
      </c>
    </row>
    <row r="142" spans="1:9" s="18" customFormat="1" ht="54" customHeight="1">
      <c r="A142" s="23" t="s">
        <v>71</v>
      </c>
      <c r="B142" s="24">
        <v>902</v>
      </c>
      <c r="C142" s="21" t="s">
        <v>17</v>
      </c>
      <c r="D142" s="21" t="s">
        <v>14</v>
      </c>
      <c r="E142" s="21" t="s">
        <v>122</v>
      </c>
      <c r="F142" s="21"/>
      <c r="G142" s="55">
        <f>G143</f>
        <v>1400</v>
      </c>
      <c r="H142" s="55">
        <f>H143</f>
        <v>1400</v>
      </c>
      <c r="I142" s="66">
        <f t="shared" si="5"/>
        <v>1</v>
      </c>
    </row>
    <row r="143" spans="1:9" s="18" customFormat="1" ht="84.75" customHeight="1">
      <c r="A143" s="23" t="s">
        <v>168</v>
      </c>
      <c r="B143" s="24">
        <v>902</v>
      </c>
      <c r="C143" s="21" t="s">
        <v>17</v>
      </c>
      <c r="D143" s="21" t="s">
        <v>14</v>
      </c>
      <c r="E143" s="21" t="s">
        <v>122</v>
      </c>
      <c r="F143" s="21" t="s">
        <v>66</v>
      </c>
      <c r="G143" s="55">
        <v>1400</v>
      </c>
      <c r="H143" s="68">
        <v>1400</v>
      </c>
      <c r="I143" s="66">
        <f t="shared" si="5"/>
        <v>1</v>
      </c>
    </row>
    <row r="144" spans="1:9" s="18" customFormat="1" ht="41.25" customHeight="1">
      <c r="A144" s="25" t="s">
        <v>145</v>
      </c>
      <c r="B144" s="35">
        <v>902</v>
      </c>
      <c r="C144" s="15" t="s">
        <v>45</v>
      </c>
      <c r="D144" s="21"/>
      <c r="E144" s="21"/>
      <c r="F144" s="21"/>
      <c r="G144" s="52">
        <f>G145</f>
        <v>106.6</v>
      </c>
      <c r="H144" s="52">
        <f>H145</f>
        <v>106.6</v>
      </c>
      <c r="I144" s="66">
        <f t="shared" si="5"/>
        <v>1</v>
      </c>
    </row>
    <row r="145" spans="1:9" s="18" customFormat="1" ht="44.25" customHeight="1">
      <c r="A145" s="23" t="s">
        <v>145</v>
      </c>
      <c r="B145" s="31">
        <v>902</v>
      </c>
      <c r="C145" s="21" t="s">
        <v>45</v>
      </c>
      <c r="D145" s="21" t="s">
        <v>9</v>
      </c>
      <c r="E145" s="21"/>
      <c r="F145" s="21"/>
      <c r="G145" s="55">
        <f>G146</f>
        <v>106.6</v>
      </c>
      <c r="H145" s="55">
        <f>H146</f>
        <v>106.6</v>
      </c>
      <c r="I145" s="66">
        <f t="shared" si="5"/>
        <v>1</v>
      </c>
    </row>
    <row r="146" spans="1:9" s="18" customFormat="1" ht="91.5" customHeight="1">
      <c r="A146" s="23" t="s">
        <v>248</v>
      </c>
      <c r="B146" s="31">
        <v>902</v>
      </c>
      <c r="C146" s="21" t="s">
        <v>45</v>
      </c>
      <c r="D146" s="21" t="s">
        <v>9</v>
      </c>
      <c r="E146" s="21" t="s">
        <v>102</v>
      </c>
      <c r="F146" s="21"/>
      <c r="G146" s="55">
        <f>+G147</f>
        <v>106.6</v>
      </c>
      <c r="H146" s="55">
        <f>+H147</f>
        <v>106.6</v>
      </c>
      <c r="I146" s="66">
        <f t="shared" si="5"/>
        <v>1</v>
      </c>
    </row>
    <row r="147" spans="1:9" s="18" customFormat="1" ht="49.5" customHeight="1">
      <c r="A147" s="23" t="s">
        <v>145</v>
      </c>
      <c r="B147" s="31">
        <v>902</v>
      </c>
      <c r="C147" s="21" t="s">
        <v>45</v>
      </c>
      <c r="D147" s="21" t="s">
        <v>9</v>
      </c>
      <c r="E147" s="21" t="s">
        <v>146</v>
      </c>
      <c r="F147" s="21"/>
      <c r="G147" s="55">
        <f>+G148</f>
        <v>106.6</v>
      </c>
      <c r="H147" s="55">
        <f>+H148</f>
        <v>106.6</v>
      </c>
      <c r="I147" s="66">
        <f t="shared" si="5"/>
        <v>1</v>
      </c>
    </row>
    <row r="148" spans="1:9" s="18" customFormat="1" ht="39.75" customHeight="1">
      <c r="A148" s="23" t="s">
        <v>145</v>
      </c>
      <c r="B148" s="31">
        <v>902</v>
      </c>
      <c r="C148" s="21" t="s">
        <v>45</v>
      </c>
      <c r="D148" s="21" t="s">
        <v>9</v>
      </c>
      <c r="E148" s="21" t="s">
        <v>146</v>
      </c>
      <c r="F148" s="21" t="s">
        <v>147</v>
      </c>
      <c r="G148" s="55">
        <v>106.6</v>
      </c>
      <c r="H148" s="68">
        <v>106.6</v>
      </c>
      <c r="I148" s="66">
        <f t="shared" si="5"/>
        <v>1</v>
      </c>
    </row>
    <row r="149" spans="1:9" s="18" customFormat="1" ht="57.75" customHeight="1">
      <c r="A149" s="36" t="s">
        <v>325</v>
      </c>
      <c r="B149" s="35">
        <v>912</v>
      </c>
      <c r="C149" s="15"/>
      <c r="D149" s="15"/>
      <c r="E149" s="15"/>
      <c r="F149" s="15"/>
      <c r="G149" s="52">
        <f>G150+G160+G195+G202</f>
        <v>18585.8</v>
      </c>
      <c r="H149" s="52">
        <f>H150+H160+H195+H202</f>
        <v>18147.3</v>
      </c>
      <c r="I149" s="66">
        <f t="shared" si="5"/>
        <v>0.9764067191081364</v>
      </c>
    </row>
    <row r="150" spans="1:9" s="18" customFormat="1" ht="27.75" customHeight="1">
      <c r="A150" s="25" t="s">
        <v>23</v>
      </c>
      <c r="B150" s="14">
        <v>912</v>
      </c>
      <c r="C150" s="15" t="s">
        <v>24</v>
      </c>
      <c r="D150" s="15"/>
      <c r="E150" s="21"/>
      <c r="F150" s="21"/>
      <c r="G150" s="52">
        <f>G151</f>
        <v>4371.4</v>
      </c>
      <c r="H150" s="52">
        <f>H151</f>
        <v>4321.3</v>
      </c>
      <c r="I150" s="66">
        <f t="shared" si="5"/>
        <v>0.988539140778698</v>
      </c>
    </row>
    <row r="151" spans="1:9" s="18" customFormat="1" ht="29.25" customHeight="1">
      <c r="A151" s="25" t="s">
        <v>239</v>
      </c>
      <c r="B151" s="14">
        <v>912</v>
      </c>
      <c r="C151" s="15" t="s">
        <v>24</v>
      </c>
      <c r="D151" s="15" t="s">
        <v>11</v>
      </c>
      <c r="E151" s="21"/>
      <c r="F151" s="21"/>
      <c r="G151" s="52">
        <f>G154+G152</f>
        <v>4371.4</v>
      </c>
      <c r="H151" s="52">
        <f>H154+H152</f>
        <v>4321.3</v>
      </c>
      <c r="I151" s="66">
        <f t="shared" si="5"/>
        <v>0.988539140778698</v>
      </c>
    </row>
    <row r="152" spans="1:9" s="18" customFormat="1" ht="53.25" customHeight="1">
      <c r="A152" s="23" t="s">
        <v>244</v>
      </c>
      <c r="B152" s="14">
        <v>912</v>
      </c>
      <c r="C152" s="21" t="s">
        <v>24</v>
      </c>
      <c r="D152" s="21" t="s">
        <v>11</v>
      </c>
      <c r="E152" s="21" t="s">
        <v>243</v>
      </c>
      <c r="F152" s="21"/>
      <c r="G152" s="55">
        <f>SUM(G153)</f>
        <v>213.9</v>
      </c>
      <c r="H152" s="55">
        <f>SUM(H153)</f>
        <v>213.9</v>
      </c>
      <c r="I152" s="66">
        <f t="shared" si="5"/>
        <v>1</v>
      </c>
    </row>
    <row r="153" spans="1:9" s="18" customFormat="1" ht="52.5" customHeight="1">
      <c r="A153" s="23" t="s">
        <v>60</v>
      </c>
      <c r="B153" s="14">
        <v>912</v>
      </c>
      <c r="C153" s="21" t="s">
        <v>24</v>
      </c>
      <c r="D153" s="21" t="s">
        <v>11</v>
      </c>
      <c r="E153" s="21" t="s">
        <v>242</v>
      </c>
      <c r="F153" s="21" t="s">
        <v>59</v>
      </c>
      <c r="G153" s="55">
        <v>213.9</v>
      </c>
      <c r="H153" s="68">
        <v>213.9</v>
      </c>
      <c r="I153" s="66">
        <f t="shared" si="5"/>
        <v>1</v>
      </c>
    </row>
    <row r="154" spans="1:9" s="18" customFormat="1" ht="92.25" customHeight="1">
      <c r="A154" s="23" t="s">
        <v>167</v>
      </c>
      <c r="B154" s="24">
        <v>912</v>
      </c>
      <c r="C154" s="21" t="s">
        <v>24</v>
      </c>
      <c r="D154" s="21" t="s">
        <v>11</v>
      </c>
      <c r="E154" s="21" t="s">
        <v>143</v>
      </c>
      <c r="F154" s="21"/>
      <c r="G154" s="55">
        <f>+G155+G156+G157+G158</f>
        <v>4157.5</v>
      </c>
      <c r="H154" s="55">
        <f>+H155+H156+H157+H158</f>
        <v>4107.400000000001</v>
      </c>
      <c r="I154" s="66">
        <f t="shared" si="5"/>
        <v>0.9879494888755262</v>
      </c>
    </row>
    <row r="155" spans="1:9" s="18" customFormat="1" ht="99.75" customHeight="1">
      <c r="A155" s="23" t="s">
        <v>58</v>
      </c>
      <c r="B155" s="24">
        <v>912</v>
      </c>
      <c r="C155" s="21" t="s">
        <v>24</v>
      </c>
      <c r="D155" s="21" t="s">
        <v>11</v>
      </c>
      <c r="E155" s="21" t="s">
        <v>143</v>
      </c>
      <c r="F155" s="21" t="s">
        <v>57</v>
      </c>
      <c r="G155" s="55">
        <v>3509.6</v>
      </c>
      <c r="H155" s="68">
        <v>3496.9</v>
      </c>
      <c r="I155" s="66">
        <f t="shared" si="5"/>
        <v>0.9963813540004559</v>
      </c>
    </row>
    <row r="156" spans="1:9" s="18" customFormat="1" ht="47.25" customHeight="1">
      <c r="A156" s="23" t="s">
        <v>60</v>
      </c>
      <c r="B156" s="24">
        <v>912</v>
      </c>
      <c r="C156" s="21" t="s">
        <v>24</v>
      </c>
      <c r="D156" s="21" t="s">
        <v>11</v>
      </c>
      <c r="E156" s="21" t="s">
        <v>143</v>
      </c>
      <c r="F156" s="21" t="s">
        <v>59</v>
      </c>
      <c r="G156" s="55">
        <v>367.2</v>
      </c>
      <c r="H156" s="68">
        <v>329.8</v>
      </c>
      <c r="I156" s="66">
        <f t="shared" si="5"/>
        <v>0.8981481481481483</v>
      </c>
    </row>
    <row r="157" spans="1:9" s="18" customFormat="1" ht="30.75" customHeight="1">
      <c r="A157" s="23" t="s">
        <v>62</v>
      </c>
      <c r="B157" s="24">
        <v>912</v>
      </c>
      <c r="C157" s="21" t="s">
        <v>24</v>
      </c>
      <c r="D157" s="21" t="s">
        <v>11</v>
      </c>
      <c r="E157" s="21" t="s">
        <v>143</v>
      </c>
      <c r="F157" s="21" t="s">
        <v>61</v>
      </c>
      <c r="G157" s="55">
        <v>3.9</v>
      </c>
      <c r="H157" s="68">
        <v>3.9</v>
      </c>
      <c r="I157" s="66">
        <f t="shared" si="5"/>
        <v>1</v>
      </c>
    </row>
    <row r="158" spans="1:9" s="18" customFormat="1" ht="45.75" customHeight="1">
      <c r="A158" s="23" t="s">
        <v>324</v>
      </c>
      <c r="B158" s="24">
        <v>912</v>
      </c>
      <c r="C158" s="21" t="s">
        <v>24</v>
      </c>
      <c r="D158" s="21" t="s">
        <v>11</v>
      </c>
      <c r="E158" s="21" t="s">
        <v>257</v>
      </c>
      <c r="F158" s="21"/>
      <c r="G158" s="55">
        <f>+G159</f>
        <v>276.8</v>
      </c>
      <c r="H158" s="55">
        <f>+H159</f>
        <v>276.8</v>
      </c>
      <c r="I158" s="66">
        <f t="shared" si="5"/>
        <v>1</v>
      </c>
    </row>
    <row r="159" spans="1:9" s="18" customFormat="1" ht="34.5" customHeight="1">
      <c r="A159" s="23" t="s">
        <v>60</v>
      </c>
      <c r="B159" s="24">
        <v>912</v>
      </c>
      <c r="C159" s="21" t="s">
        <v>24</v>
      </c>
      <c r="D159" s="21" t="s">
        <v>11</v>
      </c>
      <c r="E159" s="21" t="s">
        <v>257</v>
      </c>
      <c r="F159" s="21" t="s">
        <v>59</v>
      </c>
      <c r="G159" s="55">
        <v>276.8</v>
      </c>
      <c r="H159" s="68">
        <v>276.8</v>
      </c>
      <c r="I159" s="66">
        <f t="shared" si="5"/>
        <v>1</v>
      </c>
    </row>
    <row r="160" spans="1:9" s="18" customFormat="1" ht="40.5" customHeight="1">
      <c r="A160" s="25" t="s">
        <v>52</v>
      </c>
      <c r="B160" s="14">
        <v>912</v>
      </c>
      <c r="C160" s="15" t="s">
        <v>26</v>
      </c>
      <c r="D160" s="15"/>
      <c r="E160" s="15"/>
      <c r="F160" s="15"/>
      <c r="G160" s="52">
        <f>G161+G181</f>
        <v>13623.4</v>
      </c>
      <c r="H160" s="52">
        <f>H161+H181</f>
        <v>13326.2</v>
      </c>
      <c r="I160" s="66">
        <f t="shared" si="5"/>
        <v>0.978184594154176</v>
      </c>
    </row>
    <row r="161" spans="1:9" s="18" customFormat="1" ht="20.25" customHeight="1">
      <c r="A161" s="25" t="s">
        <v>33</v>
      </c>
      <c r="B161" s="14">
        <v>912</v>
      </c>
      <c r="C161" s="15" t="s">
        <v>26</v>
      </c>
      <c r="D161" s="15" t="s">
        <v>9</v>
      </c>
      <c r="E161" s="15"/>
      <c r="F161" s="15"/>
      <c r="G161" s="52">
        <f>G170+G172+G162+G164+G166+G168+G178</f>
        <v>10711</v>
      </c>
      <c r="H161" s="52">
        <f>H170+H172+H162+H164+H166+H168+H178</f>
        <v>10494.6</v>
      </c>
      <c r="I161" s="66">
        <f t="shared" si="5"/>
        <v>0.9797964709177481</v>
      </c>
    </row>
    <row r="162" spans="1:9" ht="91.5" customHeight="1">
      <c r="A162" s="23" t="s">
        <v>236</v>
      </c>
      <c r="B162" s="24">
        <v>912</v>
      </c>
      <c r="C162" s="21" t="s">
        <v>26</v>
      </c>
      <c r="D162" s="21" t="s">
        <v>9</v>
      </c>
      <c r="E162" s="21" t="s">
        <v>150</v>
      </c>
      <c r="F162" s="21"/>
      <c r="G162" s="55">
        <f>SUM(G163)</f>
        <v>166</v>
      </c>
      <c r="H162" s="55">
        <f>SUM(H163)</f>
        <v>166</v>
      </c>
      <c r="I162" s="66">
        <f t="shared" si="5"/>
        <v>1</v>
      </c>
    </row>
    <row r="163" spans="1:9" s="18" customFormat="1" ht="49.5" customHeight="1">
      <c r="A163" s="23" t="s">
        <v>60</v>
      </c>
      <c r="B163" s="24">
        <v>912</v>
      </c>
      <c r="C163" s="21" t="s">
        <v>26</v>
      </c>
      <c r="D163" s="21" t="s">
        <v>9</v>
      </c>
      <c r="E163" s="21" t="s">
        <v>150</v>
      </c>
      <c r="F163" s="21" t="s">
        <v>59</v>
      </c>
      <c r="G163" s="55">
        <v>166</v>
      </c>
      <c r="H163" s="68">
        <v>166</v>
      </c>
      <c r="I163" s="66">
        <f t="shared" si="5"/>
        <v>1</v>
      </c>
    </row>
    <row r="164" spans="1:9" s="18" customFormat="1" ht="90" customHeight="1">
      <c r="A164" s="23" t="s">
        <v>241</v>
      </c>
      <c r="B164" s="24">
        <v>912</v>
      </c>
      <c r="C164" s="21" t="s">
        <v>26</v>
      </c>
      <c r="D164" s="21" t="s">
        <v>9</v>
      </c>
      <c r="E164" s="21" t="s">
        <v>153</v>
      </c>
      <c r="F164" s="21"/>
      <c r="G164" s="55">
        <f>SUM(G165)</f>
        <v>4</v>
      </c>
      <c r="H164" s="55">
        <f>SUM(H165)</f>
        <v>4</v>
      </c>
      <c r="I164" s="66">
        <f t="shared" si="5"/>
        <v>1</v>
      </c>
    </row>
    <row r="165" spans="1:9" s="18" customFormat="1" ht="50.25" customHeight="1">
      <c r="A165" s="23" t="s">
        <v>60</v>
      </c>
      <c r="B165" s="24">
        <v>912</v>
      </c>
      <c r="C165" s="21" t="s">
        <v>26</v>
      </c>
      <c r="D165" s="21" t="s">
        <v>9</v>
      </c>
      <c r="E165" s="21" t="s">
        <v>153</v>
      </c>
      <c r="F165" s="21" t="s">
        <v>59</v>
      </c>
      <c r="G165" s="55">
        <v>4</v>
      </c>
      <c r="H165" s="68">
        <v>4</v>
      </c>
      <c r="I165" s="66">
        <f t="shared" si="5"/>
        <v>1</v>
      </c>
    </row>
    <row r="166" spans="1:9" s="18" customFormat="1" ht="111" customHeight="1">
      <c r="A166" s="23" t="s">
        <v>234</v>
      </c>
      <c r="B166" s="24">
        <v>912</v>
      </c>
      <c r="C166" s="21" t="s">
        <v>26</v>
      </c>
      <c r="D166" s="21" t="s">
        <v>9</v>
      </c>
      <c r="E166" s="21" t="s">
        <v>155</v>
      </c>
      <c r="F166" s="21"/>
      <c r="G166" s="55">
        <f>SUM(G167)</f>
        <v>59</v>
      </c>
      <c r="H166" s="55">
        <f>SUM(H167)</f>
        <v>59</v>
      </c>
      <c r="I166" s="66">
        <f t="shared" si="5"/>
        <v>1</v>
      </c>
    </row>
    <row r="167" spans="1:9" s="18" customFormat="1" ht="49.5" customHeight="1">
      <c r="A167" s="23" t="s">
        <v>60</v>
      </c>
      <c r="B167" s="24">
        <v>912</v>
      </c>
      <c r="C167" s="21" t="s">
        <v>26</v>
      </c>
      <c r="D167" s="21" t="s">
        <v>9</v>
      </c>
      <c r="E167" s="21" t="s">
        <v>155</v>
      </c>
      <c r="F167" s="21" t="s">
        <v>59</v>
      </c>
      <c r="G167" s="55">
        <v>59</v>
      </c>
      <c r="H167" s="68">
        <v>59</v>
      </c>
      <c r="I167" s="66">
        <f t="shared" si="5"/>
        <v>1</v>
      </c>
    </row>
    <row r="168" spans="1:9" s="18" customFormat="1" ht="135.75" customHeight="1">
      <c r="A168" s="23" t="s">
        <v>177</v>
      </c>
      <c r="B168" s="24">
        <v>912</v>
      </c>
      <c r="C168" s="21" t="s">
        <v>26</v>
      </c>
      <c r="D168" s="21" t="s">
        <v>9</v>
      </c>
      <c r="E168" s="21" t="s">
        <v>178</v>
      </c>
      <c r="F168" s="21"/>
      <c r="G168" s="55">
        <f>SUM(G169)</f>
        <v>14</v>
      </c>
      <c r="H168" s="55">
        <f>SUM(H169)</f>
        <v>14</v>
      </c>
      <c r="I168" s="66">
        <f t="shared" si="5"/>
        <v>1</v>
      </c>
    </row>
    <row r="169" spans="1:9" s="18" customFormat="1" ht="51" customHeight="1">
      <c r="A169" s="23" t="s">
        <v>60</v>
      </c>
      <c r="B169" s="24">
        <v>912</v>
      </c>
      <c r="C169" s="21" t="s">
        <v>26</v>
      </c>
      <c r="D169" s="21" t="s">
        <v>9</v>
      </c>
      <c r="E169" s="21" t="s">
        <v>178</v>
      </c>
      <c r="F169" s="21" t="s">
        <v>59</v>
      </c>
      <c r="G169" s="55">
        <v>14</v>
      </c>
      <c r="H169" s="68">
        <v>14</v>
      </c>
      <c r="I169" s="66">
        <f t="shared" si="5"/>
        <v>1</v>
      </c>
    </row>
    <row r="170" spans="1:9" s="18" customFormat="1" ht="57" customHeight="1">
      <c r="A170" s="23" t="s">
        <v>244</v>
      </c>
      <c r="B170" s="24">
        <v>912</v>
      </c>
      <c r="C170" s="21" t="s">
        <v>26</v>
      </c>
      <c r="D170" s="21" t="s">
        <v>9</v>
      </c>
      <c r="E170" s="21" t="s">
        <v>243</v>
      </c>
      <c r="F170" s="21"/>
      <c r="G170" s="55">
        <f>SUM(G171)</f>
        <v>363.7</v>
      </c>
      <c r="H170" s="55">
        <f>SUM(H171)</f>
        <v>363.7</v>
      </c>
      <c r="I170" s="66">
        <f t="shared" si="5"/>
        <v>1</v>
      </c>
    </row>
    <row r="171" spans="1:9" s="18" customFormat="1" ht="54.75" customHeight="1">
      <c r="A171" s="23" t="s">
        <v>60</v>
      </c>
      <c r="B171" s="24">
        <v>912</v>
      </c>
      <c r="C171" s="21" t="s">
        <v>26</v>
      </c>
      <c r="D171" s="21" t="s">
        <v>9</v>
      </c>
      <c r="E171" s="21" t="s">
        <v>242</v>
      </c>
      <c r="F171" s="21" t="s">
        <v>59</v>
      </c>
      <c r="G171" s="55">
        <v>363.7</v>
      </c>
      <c r="H171" s="68">
        <v>363.7</v>
      </c>
      <c r="I171" s="66">
        <f t="shared" si="5"/>
        <v>1</v>
      </c>
    </row>
    <row r="172" spans="1:9" s="18" customFormat="1" ht="84" customHeight="1">
      <c r="A172" s="23" t="s">
        <v>273</v>
      </c>
      <c r="B172" s="24">
        <v>912</v>
      </c>
      <c r="C172" s="21" t="s">
        <v>26</v>
      </c>
      <c r="D172" s="21" t="s">
        <v>9</v>
      </c>
      <c r="E172" s="21" t="s">
        <v>143</v>
      </c>
      <c r="F172" s="29"/>
      <c r="G172" s="58">
        <f>G173+G174+G175+G176</f>
        <v>9954.3</v>
      </c>
      <c r="H172" s="58">
        <f>H173+H174+H175+H176</f>
        <v>9737.9</v>
      </c>
      <c r="I172" s="66">
        <f t="shared" si="5"/>
        <v>0.9782606511758738</v>
      </c>
    </row>
    <row r="173" spans="1:9" s="18" customFormat="1" ht="101.25" customHeight="1">
      <c r="A173" s="23" t="s">
        <v>58</v>
      </c>
      <c r="B173" s="24">
        <v>912</v>
      </c>
      <c r="C173" s="21" t="s">
        <v>26</v>
      </c>
      <c r="D173" s="21" t="s">
        <v>9</v>
      </c>
      <c r="E173" s="21" t="s">
        <v>143</v>
      </c>
      <c r="F173" s="21" t="s">
        <v>57</v>
      </c>
      <c r="G173" s="55">
        <v>7666.3</v>
      </c>
      <c r="H173" s="68">
        <v>7651.9</v>
      </c>
      <c r="I173" s="66">
        <f t="shared" si="5"/>
        <v>0.9981216492962707</v>
      </c>
    </row>
    <row r="174" spans="1:9" s="18" customFormat="1" ht="46.5" customHeight="1">
      <c r="A174" s="23" t="s">
        <v>60</v>
      </c>
      <c r="B174" s="24">
        <v>912</v>
      </c>
      <c r="C174" s="21" t="s">
        <v>26</v>
      </c>
      <c r="D174" s="21" t="s">
        <v>9</v>
      </c>
      <c r="E174" s="21" t="s">
        <v>143</v>
      </c>
      <c r="F174" s="21" t="s">
        <v>59</v>
      </c>
      <c r="G174" s="55">
        <v>1939</v>
      </c>
      <c r="H174" s="68">
        <v>1837.1</v>
      </c>
      <c r="I174" s="66">
        <f t="shared" si="5"/>
        <v>0.9474471376998452</v>
      </c>
    </row>
    <row r="175" spans="1:9" s="18" customFormat="1" ht="28.5" customHeight="1">
      <c r="A175" s="23" t="s">
        <v>62</v>
      </c>
      <c r="B175" s="24">
        <v>912</v>
      </c>
      <c r="C175" s="21" t="s">
        <v>26</v>
      </c>
      <c r="D175" s="21" t="s">
        <v>9</v>
      </c>
      <c r="E175" s="21" t="s">
        <v>143</v>
      </c>
      <c r="F175" s="21" t="s">
        <v>61</v>
      </c>
      <c r="G175" s="55">
        <v>50.4</v>
      </c>
      <c r="H175" s="68">
        <v>50.3</v>
      </c>
      <c r="I175" s="66">
        <f t="shared" si="5"/>
        <v>0.998015873015873</v>
      </c>
    </row>
    <row r="176" spans="1:9" s="18" customFormat="1" ht="57.75" customHeight="1">
      <c r="A176" s="23" t="s">
        <v>324</v>
      </c>
      <c r="B176" s="24">
        <v>912</v>
      </c>
      <c r="C176" s="21" t="s">
        <v>26</v>
      </c>
      <c r="D176" s="21" t="s">
        <v>9</v>
      </c>
      <c r="E176" s="21" t="s">
        <v>257</v>
      </c>
      <c r="F176" s="21"/>
      <c r="G176" s="55">
        <f>G177</f>
        <v>298.6</v>
      </c>
      <c r="H176" s="55">
        <f>H177</f>
        <v>198.6</v>
      </c>
      <c r="I176" s="66">
        <f t="shared" si="5"/>
        <v>0.6651038178164769</v>
      </c>
    </row>
    <row r="177" spans="1:9" s="18" customFormat="1" ht="31.5" customHeight="1">
      <c r="A177" s="23" t="s">
        <v>256</v>
      </c>
      <c r="B177" s="24">
        <v>912</v>
      </c>
      <c r="C177" s="21" t="s">
        <v>26</v>
      </c>
      <c r="D177" s="21" t="s">
        <v>9</v>
      </c>
      <c r="E177" s="21" t="s">
        <v>257</v>
      </c>
      <c r="F177" s="21" t="s">
        <v>59</v>
      </c>
      <c r="G177" s="55">
        <v>298.6</v>
      </c>
      <c r="H177" s="68">
        <v>198.6</v>
      </c>
      <c r="I177" s="66">
        <f t="shared" si="5"/>
        <v>0.6651038178164769</v>
      </c>
    </row>
    <row r="178" spans="1:9" s="18" customFormat="1" ht="73.5" customHeight="1">
      <c r="A178" s="23" t="s">
        <v>317</v>
      </c>
      <c r="B178" s="24">
        <v>912</v>
      </c>
      <c r="C178" s="21" t="s">
        <v>26</v>
      </c>
      <c r="D178" s="21" t="s">
        <v>9</v>
      </c>
      <c r="E178" s="21" t="s">
        <v>316</v>
      </c>
      <c r="F178" s="21"/>
      <c r="G178" s="55">
        <f>G179+G180</f>
        <v>150</v>
      </c>
      <c r="H178" s="55">
        <f>H179+H180</f>
        <v>150</v>
      </c>
      <c r="I178" s="66">
        <f t="shared" si="5"/>
        <v>1</v>
      </c>
    </row>
    <row r="179" spans="1:9" s="18" customFormat="1" ht="31.5" customHeight="1">
      <c r="A179" s="23" t="s">
        <v>256</v>
      </c>
      <c r="B179" s="24">
        <v>912</v>
      </c>
      <c r="C179" s="21" t="s">
        <v>26</v>
      </c>
      <c r="D179" s="21" t="s">
        <v>9</v>
      </c>
      <c r="E179" s="21" t="s">
        <v>316</v>
      </c>
      <c r="F179" s="21" t="s">
        <v>59</v>
      </c>
      <c r="G179" s="55">
        <v>100</v>
      </c>
      <c r="H179" s="68">
        <v>100</v>
      </c>
      <c r="I179" s="66">
        <f t="shared" si="5"/>
        <v>1</v>
      </c>
    </row>
    <row r="180" spans="1:9" s="18" customFormat="1" ht="31.5" customHeight="1">
      <c r="A180" s="23" t="s">
        <v>69</v>
      </c>
      <c r="B180" s="24">
        <v>912</v>
      </c>
      <c r="C180" s="21" t="s">
        <v>26</v>
      </c>
      <c r="D180" s="21" t="s">
        <v>9</v>
      </c>
      <c r="E180" s="21" t="s">
        <v>316</v>
      </c>
      <c r="F180" s="21" t="s">
        <v>68</v>
      </c>
      <c r="G180" s="55">
        <v>50</v>
      </c>
      <c r="H180" s="68">
        <v>50</v>
      </c>
      <c r="I180" s="66">
        <f t="shared" si="5"/>
        <v>1</v>
      </c>
    </row>
    <row r="181" spans="1:9" s="18" customFormat="1" ht="49.5" customHeight="1">
      <c r="A181" s="25" t="s">
        <v>50</v>
      </c>
      <c r="B181" s="14">
        <v>912</v>
      </c>
      <c r="C181" s="15" t="s">
        <v>26</v>
      </c>
      <c r="D181" s="15" t="s">
        <v>15</v>
      </c>
      <c r="E181" s="15"/>
      <c r="F181" s="15"/>
      <c r="G181" s="52">
        <f>SUM(G182+G184+G186+G191)</f>
        <v>2912.4</v>
      </c>
      <c r="H181" s="52">
        <f>SUM(H182+H184+H186+H191)</f>
        <v>2831.6</v>
      </c>
      <c r="I181" s="66">
        <f t="shared" si="5"/>
        <v>0.9722565581650872</v>
      </c>
    </row>
    <row r="182" spans="1:9" s="18" customFormat="1" ht="88.5" customHeight="1">
      <c r="A182" s="23" t="s">
        <v>236</v>
      </c>
      <c r="B182" s="24">
        <v>912</v>
      </c>
      <c r="C182" s="21" t="s">
        <v>26</v>
      </c>
      <c r="D182" s="21" t="s">
        <v>15</v>
      </c>
      <c r="E182" s="21" t="s">
        <v>150</v>
      </c>
      <c r="F182" s="21"/>
      <c r="G182" s="55">
        <f>G183</f>
        <v>15</v>
      </c>
      <c r="H182" s="55">
        <f>H183</f>
        <v>15</v>
      </c>
      <c r="I182" s="66">
        <f t="shared" si="5"/>
        <v>1</v>
      </c>
    </row>
    <row r="183" spans="1:9" s="18" customFormat="1" ht="58.5" customHeight="1">
      <c r="A183" s="23" t="s">
        <v>69</v>
      </c>
      <c r="B183" s="24">
        <v>912</v>
      </c>
      <c r="C183" s="21" t="s">
        <v>26</v>
      </c>
      <c r="D183" s="21" t="s">
        <v>15</v>
      </c>
      <c r="E183" s="21" t="s">
        <v>150</v>
      </c>
      <c r="F183" s="21" t="s">
        <v>68</v>
      </c>
      <c r="G183" s="55">
        <v>15</v>
      </c>
      <c r="H183" s="68">
        <v>15</v>
      </c>
      <c r="I183" s="66">
        <f t="shared" si="5"/>
        <v>1</v>
      </c>
    </row>
    <row r="184" spans="1:9" s="18" customFormat="1" ht="72" customHeight="1">
      <c r="A184" s="23" t="s">
        <v>171</v>
      </c>
      <c r="B184" s="24">
        <v>912</v>
      </c>
      <c r="C184" s="21" t="s">
        <v>26</v>
      </c>
      <c r="D184" s="21" t="s">
        <v>15</v>
      </c>
      <c r="E184" s="21" t="s">
        <v>153</v>
      </c>
      <c r="F184" s="21"/>
      <c r="G184" s="55">
        <f>G185</f>
        <v>5</v>
      </c>
      <c r="H184" s="55">
        <f>H185</f>
        <v>5</v>
      </c>
      <c r="I184" s="66">
        <f t="shared" si="5"/>
        <v>1</v>
      </c>
    </row>
    <row r="185" spans="1:9" s="18" customFormat="1" ht="46.5" customHeight="1">
      <c r="A185" s="23" t="s">
        <v>69</v>
      </c>
      <c r="B185" s="24">
        <v>912</v>
      </c>
      <c r="C185" s="21" t="s">
        <v>26</v>
      </c>
      <c r="D185" s="21" t="s">
        <v>15</v>
      </c>
      <c r="E185" s="21" t="s">
        <v>153</v>
      </c>
      <c r="F185" s="21" t="s">
        <v>68</v>
      </c>
      <c r="G185" s="55">
        <v>5</v>
      </c>
      <c r="H185" s="68">
        <v>5</v>
      </c>
      <c r="I185" s="66">
        <f t="shared" si="5"/>
        <v>1</v>
      </c>
    </row>
    <row r="186" spans="1:9" s="18" customFormat="1" ht="80.25" customHeight="1">
      <c r="A186" s="23" t="s">
        <v>172</v>
      </c>
      <c r="B186" s="24">
        <v>912</v>
      </c>
      <c r="C186" s="21" t="s">
        <v>26</v>
      </c>
      <c r="D186" s="21" t="s">
        <v>15</v>
      </c>
      <c r="E186" s="21" t="s">
        <v>99</v>
      </c>
      <c r="F186" s="21"/>
      <c r="G186" s="55">
        <f>G187</f>
        <v>1404.1</v>
      </c>
      <c r="H186" s="55">
        <f>H187</f>
        <v>1359.8999999999999</v>
      </c>
      <c r="I186" s="66">
        <f t="shared" si="5"/>
        <v>0.9685207606295847</v>
      </c>
    </row>
    <row r="187" spans="1:9" s="18" customFormat="1" ht="43.5" customHeight="1">
      <c r="A187" s="23" t="s">
        <v>56</v>
      </c>
      <c r="B187" s="24">
        <v>912</v>
      </c>
      <c r="C187" s="21" t="s">
        <v>26</v>
      </c>
      <c r="D187" s="21" t="s">
        <v>15</v>
      </c>
      <c r="E187" s="21" t="s">
        <v>100</v>
      </c>
      <c r="F187" s="21"/>
      <c r="G187" s="55">
        <f>G188+G189+G190</f>
        <v>1404.1</v>
      </c>
      <c r="H187" s="55">
        <f>H188+H189+H190</f>
        <v>1359.8999999999999</v>
      </c>
      <c r="I187" s="66">
        <f t="shared" si="5"/>
        <v>0.9685207606295847</v>
      </c>
    </row>
    <row r="188" spans="1:9" s="18" customFormat="1" ht="89.25" customHeight="1">
      <c r="A188" s="23" t="s">
        <v>58</v>
      </c>
      <c r="B188" s="24">
        <v>912</v>
      </c>
      <c r="C188" s="21" t="s">
        <v>26</v>
      </c>
      <c r="D188" s="21" t="s">
        <v>15</v>
      </c>
      <c r="E188" s="21" t="s">
        <v>100</v>
      </c>
      <c r="F188" s="21" t="s">
        <v>57</v>
      </c>
      <c r="G188" s="55">
        <v>1272.2</v>
      </c>
      <c r="H188" s="68">
        <v>1263.3</v>
      </c>
      <c r="I188" s="66">
        <f t="shared" si="5"/>
        <v>0.9930042446156264</v>
      </c>
    </row>
    <row r="189" spans="1:9" s="18" customFormat="1" ht="41.25" customHeight="1">
      <c r="A189" s="23" t="s">
        <v>60</v>
      </c>
      <c r="B189" s="24">
        <v>912</v>
      </c>
      <c r="C189" s="21" t="s">
        <v>26</v>
      </c>
      <c r="D189" s="21" t="s">
        <v>15</v>
      </c>
      <c r="E189" s="21" t="s">
        <v>100</v>
      </c>
      <c r="F189" s="21" t="s">
        <v>59</v>
      </c>
      <c r="G189" s="55">
        <v>129.6</v>
      </c>
      <c r="H189" s="68">
        <v>94.3</v>
      </c>
      <c r="I189" s="66">
        <f t="shared" si="5"/>
        <v>0.7276234567901234</v>
      </c>
    </row>
    <row r="190" spans="1:9" s="18" customFormat="1" ht="35.25" customHeight="1">
      <c r="A190" s="23" t="s">
        <v>62</v>
      </c>
      <c r="B190" s="24">
        <v>912</v>
      </c>
      <c r="C190" s="21" t="s">
        <v>26</v>
      </c>
      <c r="D190" s="21" t="s">
        <v>15</v>
      </c>
      <c r="E190" s="21" t="s">
        <v>100</v>
      </c>
      <c r="F190" s="21" t="s">
        <v>61</v>
      </c>
      <c r="G190" s="55">
        <v>2.3</v>
      </c>
      <c r="H190" s="68">
        <v>2.3</v>
      </c>
      <c r="I190" s="66">
        <f t="shared" si="5"/>
        <v>1</v>
      </c>
    </row>
    <row r="191" spans="1:9" s="18" customFormat="1" ht="72.75" customHeight="1">
      <c r="A191" s="23" t="s">
        <v>172</v>
      </c>
      <c r="B191" s="24">
        <v>912</v>
      </c>
      <c r="C191" s="21" t="s">
        <v>26</v>
      </c>
      <c r="D191" s="21" t="s">
        <v>15</v>
      </c>
      <c r="E191" s="21" t="s">
        <v>102</v>
      </c>
      <c r="F191" s="21"/>
      <c r="G191" s="55">
        <f>+G192</f>
        <v>1488.3000000000002</v>
      </c>
      <c r="H191" s="55">
        <f>+H192</f>
        <v>1451.7</v>
      </c>
      <c r="I191" s="66">
        <f t="shared" si="5"/>
        <v>0.9754081838339044</v>
      </c>
    </row>
    <row r="192" spans="1:9" s="18" customFormat="1" ht="61.5" customHeight="1">
      <c r="A192" s="23" t="s">
        <v>92</v>
      </c>
      <c r="B192" s="24">
        <v>912</v>
      </c>
      <c r="C192" s="21" t="s">
        <v>26</v>
      </c>
      <c r="D192" s="21" t="s">
        <v>15</v>
      </c>
      <c r="E192" s="21" t="s">
        <v>110</v>
      </c>
      <c r="F192" s="21"/>
      <c r="G192" s="55">
        <f>G193+G194</f>
        <v>1488.3000000000002</v>
      </c>
      <c r="H192" s="55">
        <f>H193+H194</f>
        <v>1451.7</v>
      </c>
      <c r="I192" s="66">
        <f t="shared" si="5"/>
        <v>0.9754081838339044</v>
      </c>
    </row>
    <row r="193" spans="1:9" s="18" customFormat="1" ht="95.25" customHeight="1">
      <c r="A193" s="23" t="s">
        <v>58</v>
      </c>
      <c r="B193" s="24">
        <v>912</v>
      </c>
      <c r="C193" s="21" t="s">
        <v>26</v>
      </c>
      <c r="D193" s="21" t="s">
        <v>15</v>
      </c>
      <c r="E193" s="21" t="s">
        <v>110</v>
      </c>
      <c r="F193" s="21" t="s">
        <v>57</v>
      </c>
      <c r="G193" s="55">
        <v>1368.4</v>
      </c>
      <c r="H193" s="68">
        <v>1359.2</v>
      </c>
      <c r="I193" s="66">
        <f t="shared" si="5"/>
        <v>0.9932768196433791</v>
      </c>
    </row>
    <row r="194" spans="1:9" s="18" customFormat="1" ht="34.5" customHeight="1">
      <c r="A194" s="23" t="s">
        <v>60</v>
      </c>
      <c r="B194" s="24">
        <v>912</v>
      </c>
      <c r="C194" s="21" t="s">
        <v>26</v>
      </c>
      <c r="D194" s="21" t="s">
        <v>15</v>
      </c>
      <c r="E194" s="21" t="s">
        <v>110</v>
      </c>
      <c r="F194" s="21" t="s">
        <v>59</v>
      </c>
      <c r="G194" s="55">
        <v>119.9</v>
      </c>
      <c r="H194" s="68">
        <v>92.5</v>
      </c>
      <c r="I194" s="66">
        <f t="shared" si="5"/>
        <v>0.7714762301918265</v>
      </c>
    </row>
    <row r="195" spans="1:9" s="18" customFormat="1" ht="40.5" customHeight="1">
      <c r="A195" s="25" t="s">
        <v>29</v>
      </c>
      <c r="B195" s="14">
        <v>912</v>
      </c>
      <c r="C195" s="15" t="s">
        <v>30</v>
      </c>
      <c r="D195" s="15"/>
      <c r="E195" s="15"/>
      <c r="F195" s="15"/>
      <c r="G195" s="52">
        <f>G196</f>
        <v>341</v>
      </c>
      <c r="H195" s="52">
        <f>H196</f>
        <v>314.1</v>
      </c>
      <c r="I195" s="66">
        <f t="shared" si="5"/>
        <v>0.9211143695014663</v>
      </c>
    </row>
    <row r="196" spans="1:9" s="18" customFormat="1" ht="36.75" customHeight="1">
      <c r="A196" s="25" t="s">
        <v>31</v>
      </c>
      <c r="B196" s="14">
        <v>912</v>
      </c>
      <c r="C196" s="15" t="s">
        <v>30</v>
      </c>
      <c r="D196" s="15" t="s">
        <v>11</v>
      </c>
      <c r="E196" s="15"/>
      <c r="F196" s="15"/>
      <c r="G196" s="52">
        <f>+G199+G197</f>
        <v>341</v>
      </c>
      <c r="H196" s="52">
        <f>+H199+H197</f>
        <v>314.1</v>
      </c>
      <c r="I196" s="66">
        <f t="shared" si="5"/>
        <v>0.9211143695014663</v>
      </c>
    </row>
    <row r="197" spans="1:9" s="18" customFormat="1" ht="191.25" customHeight="1">
      <c r="A197" s="23" t="s">
        <v>83</v>
      </c>
      <c r="B197" s="24">
        <v>912</v>
      </c>
      <c r="C197" s="21">
        <v>10</v>
      </c>
      <c r="D197" s="21" t="s">
        <v>11</v>
      </c>
      <c r="E197" s="21" t="s">
        <v>123</v>
      </c>
      <c r="F197" s="21"/>
      <c r="G197" s="55">
        <f>+G198</f>
        <v>90</v>
      </c>
      <c r="H197" s="55">
        <f>+H198</f>
        <v>86</v>
      </c>
      <c r="I197" s="66">
        <f t="shared" si="5"/>
        <v>0.9555555555555556</v>
      </c>
    </row>
    <row r="198" spans="1:9" s="18" customFormat="1" ht="36.75" customHeight="1">
      <c r="A198" s="23" t="s">
        <v>69</v>
      </c>
      <c r="B198" s="24">
        <v>912</v>
      </c>
      <c r="C198" s="21" t="s">
        <v>30</v>
      </c>
      <c r="D198" s="21" t="s">
        <v>11</v>
      </c>
      <c r="E198" s="21" t="s">
        <v>123</v>
      </c>
      <c r="F198" s="21" t="s">
        <v>68</v>
      </c>
      <c r="G198" s="55">
        <v>90</v>
      </c>
      <c r="H198" s="68">
        <v>86</v>
      </c>
      <c r="I198" s="66">
        <f t="shared" si="5"/>
        <v>0.9555555555555556</v>
      </c>
    </row>
    <row r="199" spans="1:9" s="18" customFormat="1" ht="90" customHeight="1">
      <c r="A199" s="23" t="s">
        <v>74</v>
      </c>
      <c r="B199" s="24">
        <v>912</v>
      </c>
      <c r="C199" s="21" t="s">
        <v>30</v>
      </c>
      <c r="D199" s="21" t="s">
        <v>11</v>
      </c>
      <c r="E199" s="21" t="s">
        <v>124</v>
      </c>
      <c r="F199" s="21"/>
      <c r="G199" s="55">
        <f>+G200</f>
        <v>251</v>
      </c>
      <c r="H199" s="55">
        <f>+H200</f>
        <v>228.1</v>
      </c>
      <c r="I199" s="66">
        <f t="shared" si="5"/>
        <v>0.9087649402390438</v>
      </c>
    </row>
    <row r="200" spans="1:9" s="18" customFormat="1" ht="117.75" customHeight="1">
      <c r="A200" s="23" t="s">
        <v>73</v>
      </c>
      <c r="B200" s="24">
        <v>912</v>
      </c>
      <c r="C200" s="21" t="s">
        <v>30</v>
      </c>
      <c r="D200" s="21" t="s">
        <v>11</v>
      </c>
      <c r="E200" s="21" t="s">
        <v>125</v>
      </c>
      <c r="F200" s="21"/>
      <c r="G200" s="55">
        <f>G201</f>
        <v>251</v>
      </c>
      <c r="H200" s="55">
        <f>H201</f>
        <v>228.1</v>
      </c>
      <c r="I200" s="66">
        <f aca="true" t="shared" si="6" ref="I200:I263">H200/G200</f>
        <v>0.9087649402390438</v>
      </c>
    </row>
    <row r="201" spans="1:9" s="18" customFormat="1" ht="41.25" customHeight="1">
      <c r="A201" s="23" t="s">
        <v>69</v>
      </c>
      <c r="B201" s="24">
        <v>912</v>
      </c>
      <c r="C201" s="21" t="s">
        <v>30</v>
      </c>
      <c r="D201" s="21" t="s">
        <v>11</v>
      </c>
      <c r="E201" s="21" t="s">
        <v>125</v>
      </c>
      <c r="F201" s="21" t="s">
        <v>68</v>
      </c>
      <c r="G201" s="55">
        <v>251</v>
      </c>
      <c r="H201" s="68">
        <v>228.1</v>
      </c>
      <c r="I201" s="66">
        <f t="shared" si="6"/>
        <v>0.9087649402390438</v>
      </c>
    </row>
    <row r="202" spans="1:9" s="18" customFormat="1" ht="30" customHeight="1">
      <c r="A202" s="25" t="s">
        <v>28</v>
      </c>
      <c r="B202" s="14">
        <v>912</v>
      </c>
      <c r="C202" s="15" t="s">
        <v>36</v>
      </c>
      <c r="D202" s="15"/>
      <c r="E202" s="15"/>
      <c r="F202" s="15"/>
      <c r="G202" s="52">
        <f>G203</f>
        <v>250</v>
      </c>
      <c r="H202" s="52">
        <f>H203</f>
        <v>185.70000000000002</v>
      </c>
      <c r="I202" s="66">
        <f t="shared" si="6"/>
        <v>0.7428</v>
      </c>
    </row>
    <row r="203" spans="1:9" s="18" customFormat="1" ht="33" customHeight="1">
      <c r="A203" s="25" t="s">
        <v>28</v>
      </c>
      <c r="B203" s="14">
        <v>912</v>
      </c>
      <c r="C203" s="15" t="s">
        <v>36</v>
      </c>
      <c r="D203" s="15" t="s">
        <v>9</v>
      </c>
      <c r="E203" s="15"/>
      <c r="F203" s="15"/>
      <c r="G203" s="52">
        <f>G204</f>
        <v>250</v>
      </c>
      <c r="H203" s="52">
        <f>H204</f>
        <v>185.70000000000002</v>
      </c>
      <c r="I203" s="66">
        <f t="shared" si="6"/>
        <v>0.7428</v>
      </c>
    </row>
    <row r="204" spans="1:9" s="18" customFormat="1" ht="66" customHeight="1">
      <c r="A204" s="23" t="s">
        <v>235</v>
      </c>
      <c r="B204" s="24">
        <v>912</v>
      </c>
      <c r="C204" s="21" t="s">
        <v>36</v>
      </c>
      <c r="D204" s="21" t="s">
        <v>9</v>
      </c>
      <c r="E204" s="21" t="s">
        <v>126</v>
      </c>
      <c r="F204" s="21"/>
      <c r="G204" s="55">
        <f>G206+G205+G207</f>
        <v>250</v>
      </c>
      <c r="H204" s="55">
        <f>H206+H205+H207</f>
        <v>185.70000000000002</v>
      </c>
      <c r="I204" s="66">
        <f t="shared" si="6"/>
        <v>0.7428</v>
      </c>
    </row>
    <row r="205" spans="1:9" s="18" customFormat="1" ht="103.5" customHeight="1">
      <c r="A205" s="23" t="s">
        <v>58</v>
      </c>
      <c r="B205" s="24">
        <v>912</v>
      </c>
      <c r="C205" s="21" t="s">
        <v>36</v>
      </c>
      <c r="D205" s="21" t="s">
        <v>9</v>
      </c>
      <c r="E205" s="21" t="s">
        <v>126</v>
      </c>
      <c r="F205" s="21" t="s">
        <v>57</v>
      </c>
      <c r="G205" s="55">
        <v>91.5</v>
      </c>
      <c r="H205" s="68">
        <v>89.4</v>
      </c>
      <c r="I205" s="66">
        <f t="shared" si="6"/>
        <v>0.9770491803278689</v>
      </c>
    </row>
    <row r="206" spans="1:9" s="18" customFormat="1" ht="51" customHeight="1">
      <c r="A206" s="23" t="s">
        <v>60</v>
      </c>
      <c r="B206" s="24">
        <v>912</v>
      </c>
      <c r="C206" s="21" t="s">
        <v>36</v>
      </c>
      <c r="D206" s="21" t="s">
        <v>9</v>
      </c>
      <c r="E206" s="21" t="s">
        <v>126</v>
      </c>
      <c r="F206" s="21" t="s">
        <v>59</v>
      </c>
      <c r="G206" s="55">
        <v>128.5</v>
      </c>
      <c r="H206" s="68">
        <v>68</v>
      </c>
      <c r="I206" s="66">
        <f t="shared" si="6"/>
        <v>0.5291828793774319</v>
      </c>
    </row>
    <row r="207" spans="1:9" s="18" customFormat="1" ht="51" customHeight="1">
      <c r="A207" s="23" t="s">
        <v>69</v>
      </c>
      <c r="B207" s="24">
        <v>912</v>
      </c>
      <c r="C207" s="21" t="s">
        <v>36</v>
      </c>
      <c r="D207" s="21" t="s">
        <v>9</v>
      </c>
      <c r="E207" s="21" t="s">
        <v>126</v>
      </c>
      <c r="F207" s="21" t="s">
        <v>68</v>
      </c>
      <c r="G207" s="55">
        <v>30</v>
      </c>
      <c r="H207" s="68">
        <v>28.3</v>
      </c>
      <c r="I207" s="66">
        <f t="shared" si="6"/>
        <v>0.9433333333333334</v>
      </c>
    </row>
    <row r="208" spans="1:9" s="18" customFormat="1" ht="63" customHeight="1">
      <c r="A208" s="25" t="s">
        <v>96</v>
      </c>
      <c r="B208" s="14">
        <v>913</v>
      </c>
      <c r="C208" s="21"/>
      <c r="D208" s="21"/>
      <c r="E208" s="21"/>
      <c r="F208" s="21"/>
      <c r="G208" s="52">
        <f>G213+G356+G209</f>
        <v>233815.59999999998</v>
      </c>
      <c r="H208" s="52">
        <f>H213+H356+H209</f>
        <v>220563.1</v>
      </c>
      <c r="I208" s="66">
        <f t="shared" si="6"/>
        <v>0.9433207194045223</v>
      </c>
    </row>
    <row r="209" spans="1:9" s="18" customFormat="1" ht="44.25" customHeight="1">
      <c r="A209" s="25" t="s">
        <v>42</v>
      </c>
      <c r="B209" s="14">
        <v>913</v>
      </c>
      <c r="C209" s="15" t="s">
        <v>9</v>
      </c>
      <c r="D209" s="15"/>
      <c r="E209" s="15"/>
      <c r="F209" s="15"/>
      <c r="G209" s="52">
        <f aca="true" t="shared" si="7" ref="G209:H211">+G210</f>
        <v>10.5</v>
      </c>
      <c r="H209" s="52">
        <f t="shared" si="7"/>
        <v>10.5</v>
      </c>
      <c r="I209" s="66">
        <f t="shared" si="6"/>
        <v>1</v>
      </c>
    </row>
    <row r="210" spans="1:9" s="18" customFormat="1" ht="39" customHeight="1">
      <c r="A210" s="25" t="s">
        <v>47</v>
      </c>
      <c r="B210" s="14">
        <v>913</v>
      </c>
      <c r="C210" s="15" t="s">
        <v>9</v>
      </c>
      <c r="D210" s="15" t="s">
        <v>45</v>
      </c>
      <c r="E210" s="15"/>
      <c r="F210" s="15"/>
      <c r="G210" s="52">
        <f t="shared" si="7"/>
        <v>10.5</v>
      </c>
      <c r="H210" s="52">
        <f t="shared" si="7"/>
        <v>10.5</v>
      </c>
      <c r="I210" s="66">
        <f t="shared" si="6"/>
        <v>1</v>
      </c>
    </row>
    <row r="211" spans="1:9" s="18" customFormat="1" ht="111" customHeight="1">
      <c r="A211" s="23" t="s">
        <v>271</v>
      </c>
      <c r="B211" s="14">
        <v>913</v>
      </c>
      <c r="C211" s="21" t="s">
        <v>9</v>
      </c>
      <c r="D211" s="21" t="s">
        <v>45</v>
      </c>
      <c r="E211" s="21" t="s">
        <v>309</v>
      </c>
      <c r="F211" s="21"/>
      <c r="G211" s="55">
        <f t="shared" si="7"/>
        <v>10.5</v>
      </c>
      <c r="H211" s="55">
        <f t="shared" si="7"/>
        <v>10.5</v>
      </c>
      <c r="I211" s="66">
        <f t="shared" si="6"/>
        <v>1</v>
      </c>
    </row>
    <row r="212" spans="1:9" s="18" customFormat="1" ht="36" customHeight="1">
      <c r="A212" s="23" t="s">
        <v>62</v>
      </c>
      <c r="B212" s="14">
        <v>913</v>
      </c>
      <c r="C212" s="21" t="s">
        <v>9</v>
      </c>
      <c r="D212" s="21" t="s">
        <v>45</v>
      </c>
      <c r="E212" s="21" t="s">
        <v>199</v>
      </c>
      <c r="F212" s="21" t="s">
        <v>61</v>
      </c>
      <c r="G212" s="55">
        <v>10.5</v>
      </c>
      <c r="H212" s="68">
        <v>10.5</v>
      </c>
      <c r="I212" s="66">
        <f t="shared" si="6"/>
        <v>1</v>
      </c>
    </row>
    <row r="213" spans="1:9" s="18" customFormat="1" ht="21.75" customHeight="1">
      <c r="A213" s="25" t="s">
        <v>23</v>
      </c>
      <c r="B213" s="14">
        <v>913</v>
      </c>
      <c r="C213" s="15" t="s">
        <v>24</v>
      </c>
      <c r="D213" s="15"/>
      <c r="E213" s="15"/>
      <c r="F213" s="15"/>
      <c r="G213" s="52">
        <f>G214+G258+G327+G335+G305</f>
        <v>225762.89999999997</v>
      </c>
      <c r="H213" s="52">
        <f>H214+H258+H327+H335+H305</f>
        <v>212812.9</v>
      </c>
      <c r="I213" s="66">
        <f t="shared" si="6"/>
        <v>0.942638936689775</v>
      </c>
    </row>
    <row r="214" spans="1:9" s="18" customFormat="1" ht="25.5" customHeight="1">
      <c r="A214" s="25" t="s">
        <v>34</v>
      </c>
      <c r="B214" s="14">
        <v>913</v>
      </c>
      <c r="C214" s="15" t="s">
        <v>24</v>
      </c>
      <c r="D214" s="15" t="s">
        <v>9</v>
      </c>
      <c r="E214" s="15"/>
      <c r="F214" s="15"/>
      <c r="G214" s="52">
        <f>G215+G217</f>
        <v>45696.49999999999</v>
      </c>
      <c r="H214" s="52">
        <f>H215+H217</f>
        <v>44828.99999999999</v>
      </c>
      <c r="I214" s="66">
        <f t="shared" si="6"/>
        <v>0.9810160515575591</v>
      </c>
    </row>
    <row r="215" spans="1:9" s="18" customFormat="1" ht="94.5">
      <c r="A215" s="23" t="s">
        <v>234</v>
      </c>
      <c r="B215" s="24">
        <v>913</v>
      </c>
      <c r="C215" s="21" t="s">
        <v>24</v>
      </c>
      <c r="D215" s="21" t="s">
        <v>9</v>
      </c>
      <c r="E215" s="21" t="s">
        <v>155</v>
      </c>
      <c r="F215" s="21"/>
      <c r="G215" s="55">
        <f>+G216</f>
        <v>70</v>
      </c>
      <c r="H215" s="55">
        <f>+H216</f>
        <v>35</v>
      </c>
      <c r="I215" s="66">
        <f t="shared" si="6"/>
        <v>0.5</v>
      </c>
    </row>
    <row r="216" spans="1:9" s="18" customFormat="1" ht="31.5">
      <c r="A216" s="23" t="s">
        <v>60</v>
      </c>
      <c r="B216" s="24">
        <v>913</v>
      </c>
      <c r="C216" s="21" t="s">
        <v>24</v>
      </c>
      <c r="D216" s="21" t="s">
        <v>9</v>
      </c>
      <c r="E216" s="21" t="s">
        <v>155</v>
      </c>
      <c r="F216" s="21" t="s">
        <v>59</v>
      </c>
      <c r="G216" s="55">
        <v>70</v>
      </c>
      <c r="H216" s="68">
        <v>35</v>
      </c>
      <c r="I216" s="66">
        <f t="shared" si="6"/>
        <v>0.5</v>
      </c>
    </row>
    <row r="217" spans="1:9" s="18" customFormat="1" ht="110.25" customHeight="1">
      <c r="A217" s="23" t="s">
        <v>270</v>
      </c>
      <c r="B217" s="24">
        <v>913</v>
      </c>
      <c r="C217" s="21" t="s">
        <v>24</v>
      </c>
      <c r="D217" s="21" t="s">
        <v>9</v>
      </c>
      <c r="E217" s="21" t="s">
        <v>144</v>
      </c>
      <c r="F217" s="21"/>
      <c r="G217" s="55">
        <f>+G218</f>
        <v>45626.49999999999</v>
      </c>
      <c r="H217" s="55">
        <f>+H218</f>
        <v>44793.99999999999</v>
      </c>
      <c r="I217" s="66">
        <f t="shared" si="6"/>
        <v>0.9817540245252211</v>
      </c>
    </row>
    <row r="218" spans="1:9" s="18" customFormat="1" ht="33" customHeight="1">
      <c r="A218" s="23" t="s">
        <v>34</v>
      </c>
      <c r="B218" s="24">
        <v>913</v>
      </c>
      <c r="C218" s="21" t="s">
        <v>24</v>
      </c>
      <c r="D218" s="21" t="s">
        <v>9</v>
      </c>
      <c r="E218" s="21" t="s">
        <v>181</v>
      </c>
      <c r="F218" s="21"/>
      <c r="G218" s="55">
        <f>+G219+G220+G222+G223+G225+G227+G229+G231+G237+G240+G233+G251+G247+G235+G249+G221</f>
        <v>45626.49999999999</v>
      </c>
      <c r="H218" s="55">
        <f>+H219+H220+H222+H223+H225+H227+H229+H231+H237+H240+H233+H251+H247+H235+H249+H221</f>
        <v>44793.99999999999</v>
      </c>
      <c r="I218" s="66">
        <f t="shared" si="6"/>
        <v>0.9817540245252211</v>
      </c>
    </row>
    <row r="219" spans="1:9" s="18" customFormat="1" ht="94.5">
      <c r="A219" s="23" t="s">
        <v>58</v>
      </c>
      <c r="B219" s="24">
        <v>913</v>
      </c>
      <c r="C219" s="21" t="s">
        <v>24</v>
      </c>
      <c r="D219" s="21" t="s">
        <v>9</v>
      </c>
      <c r="E219" s="21" t="s">
        <v>181</v>
      </c>
      <c r="F219" s="21" t="s">
        <v>57</v>
      </c>
      <c r="G219" s="55">
        <v>9396.3</v>
      </c>
      <c r="H219" s="68">
        <v>9378.6</v>
      </c>
      <c r="I219" s="66">
        <f t="shared" si="6"/>
        <v>0.9981162798122667</v>
      </c>
    </row>
    <row r="220" spans="1:9" s="18" customFormat="1" ht="31.5">
      <c r="A220" s="23" t="s">
        <v>60</v>
      </c>
      <c r="B220" s="24">
        <v>913</v>
      </c>
      <c r="C220" s="21" t="s">
        <v>24</v>
      </c>
      <c r="D220" s="21" t="s">
        <v>9</v>
      </c>
      <c r="E220" s="21" t="s">
        <v>181</v>
      </c>
      <c r="F220" s="21" t="s">
        <v>59</v>
      </c>
      <c r="G220" s="55">
        <v>2197.3</v>
      </c>
      <c r="H220" s="68">
        <v>2128.9</v>
      </c>
      <c r="I220" s="66">
        <f t="shared" si="6"/>
        <v>0.968870886997679</v>
      </c>
    </row>
    <row r="221" spans="1:9" s="18" customFormat="1" ht="60" customHeight="1">
      <c r="A221" s="23" t="s">
        <v>269</v>
      </c>
      <c r="B221" s="24">
        <v>913</v>
      </c>
      <c r="C221" s="21" t="s">
        <v>24</v>
      </c>
      <c r="D221" s="21" t="s">
        <v>9</v>
      </c>
      <c r="E221" s="21" t="s">
        <v>181</v>
      </c>
      <c r="F221" s="21" t="s">
        <v>158</v>
      </c>
      <c r="G221" s="55">
        <v>254.7</v>
      </c>
      <c r="H221" s="68">
        <v>254.7</v>
      </c>
      <c r="I221" s="66">
        <f t="shared" si="6"/>
        <v>1</v>
      </c>
    </row>
    <row r="222" spans="1:9" s="18" customFormat="1" ht="31.5">
      <c r="A222" s="23" t="s">
        <v>62</v>
      </c>
      <c r="B222" s="24">
        <v>913</v>
      </c>
      <c r="C222" s="21" t="s">
        <v>24</v>
      </c>
      <c r="D222" s="21" t="s">
        <v>9</v>
      </c>
      <c r="E222" s="21" t="s">
        <v>181</v>
      </c>
      <c r="F222" s="21" t="s">
        <v>61</v>
      </c>
      <c r="G222" s="55">
        <v>201.4</v>
      </c>
      <c r="H222" s="68">
        <v>201.4</v>
      </c>
      <c r="I222" s="66">
        <f t="shared" si="6"/>
        <v>1</v>
      </c>
    </row>
    <row r="223" spans="1:9" s="18" customFormat="1" ht="15.75">
      <c r="A223" s="23" t="s">
        <v>180</v>
      </c>
      <c r="B223" s="24">
        <v>913</v>
      </c>
      <c r="C223" s="21" t="s">
        <v>24</v>
      </c>
      <c r="D223" s="21" t="s">
        <v>9</v>
      </c>
      <c r="E223" s="21" t="s">
        <v>182</v>
      </c>
      <c r="F223" s="21"/>
      <c r="G223" s="55">
        <f>+G224</f>
        <v>1416</v>
      </c>
      <c r="H223" s="55">
        <f>+H224</f>
        <v>1224.4</v>
      </c>
      <c r="I223" s="66">
        <f t="shared" si="6"/>
        <v>0.8646892655367232</v>
      </c>
    </row>
    <row r="224" spans="1:9" s="18" customFormat="1" ht="31.5">
      <c r="A224" s="23" t="s">
        <v>60</v>
      </c>
      <c r="B224" s="24">
        <v>913</v>
      </c>
      <c r="C224" s="21" t="s">
        <v>24</v>
      </c>
      <c r="D224" s="21" t="s">
        <v>9</v>
      </c>
      <c r="E224" s="21" t="s">
        <v>182</v>
      </c>
      <c r="F224" s="21" t="s">
        <v>59</v>
      </c>
      <c r="G224" s="55">
        <v>1416</v>
      </c>
      <c r="H224" s="68">
        <v>1224.4</v>
      </c>
      <c r="I224" s="66">
        <f t="shared" si="6"/>
        <v>0.8646892655367232</v>
      </c>
    </row>
    <row r="225" spans="1:9" s="18" customFormat="1" ht="31.5">
      <c r="A225" s="23" t="s">
        <v>183</v>
      </c>
      <c r="B225" s="24">
        <v>913</v>
      </c>
      <c r="C225" s="21" t="s">
        <v>24</v>
      </c>
      <c r="D225" s="21" t="s">
        <v>9</v>
      </c>
      <c r="E225" s="21" t="s">
        <v>184</v>
      </c>
      <c r="F225" s="21"/>
      <c r="G225" s="55">
        <f>+G226</f>
        <v>332.6</v>
      </c>
      <c r="H225" s="55">
        <f>+H226</f>
        <v>273.8</v>
      </c>
      <c r="I225" s="66">
        <f t="shared" si="6"/>
        <v>0.8232110643415514</v>
      </c>
    </row>
    <row r="226" spans="1:9" s="18" customFormat="1" ht="31.5">
      <c r="A226" s="23" t="s">
        <v>60</v>
      </c>
      <c r="B226" s="24">
        <v>913</v>
      </c>
      <c r="C226" s="21" t="s">
        <v>24</v>
      </c>
      <c r="D226" s="21" t="s">
        <v>9</v>
      </c>
      <c r="E226" s="21" t="s">
        <v>184</v>
      </c>
      <c r="F226" s="21" t="s">
        <v>59</v>
      </c>
      <c r="G226" s="55">
        <v>332.6</v>
      </c>
      <c r="H226" s="68">
        <v>273.8</v>
      </c>
      <c r="I226" s="66">
        <f t="shared" si="6"/>
        <v>0.8232110643415514</v>
      </c>
    </row>
    <row r="227" spans="1:9" s="18" customFormat="1" ht="15.75">
      <c r="A227" s="23" t="s">
        <v>185</v>
      </c>
      <c r="B227" s="24">
        <v>913</v>
      </c>
      <c r="C227" s="21" t="s">
        <v>24</v>
      </c>
      <c r="D227" s="21" t="s">
        <v>9</v>
      </c>
      <c r="E227" s="21" t="s">
        <v>186</v>
      </c>
      <c r="F227" s="21"/>
      <c r="G227" s="55">
        <f>+G228</f>
        <v>1376.8</v>
      </c>
      <c r="H227" s="55">
        <f>+H228</f>
        <v>1376.8</v>
      </c>
      <c r="I227" s="66">
        <f t="shared" si="6"/>
        <v>1</v>
      </c>
    </row>
    <row r="228" spans="1:9" s="18" customFormat="1" ht="31.5">
      <c r="A228" s="23" t="s">
        <v>60</v>
      </c>
      <c r="B228" s="24">
        <v>913</v>
      </c>
      <c r="C228" s="21" t="s">
        <v>24</v>
      </c>
      <c r="D228" s="21" t="s">
        <v>9</v>
      </c>
      <c r="E228" s="21" t="s">
        <v>186</v>
      </c>
      <c r="F228" s="21" t="s">
        <v>59</v>
      </c>
      <c r="G228" s="55">
        <v>1376.8</v>
      </c>
      <c r="H228" s="68">
        <v>1376.8</v>
      </c>
      <c r="I228" s="66">
        <f t="shared" si="6"/>
        <v>1</v>
      </c>
    </row>
    <row r="229" spans="1:9" s="18" customFormat="1" ht="69" customHeight="1">
      <c r="A229" s="23" t="s">
        <v>240</v>
      </c>
      <c r="B229" s="24">
        <v>913</v>
      </c>
      <c r="C229" s="21" t="s">
        <v>24</v>
      </c>
      <c r="D229" s="21" t="s">
        <v>9</v>
      </c>
      <c r="E229" s="21" t="s">
        <v>188</v>
      </c>
      <c r="F229" s="21"/>
      <c r="G229" s="55">
        <f>+G230</f>
        <v>5342.7</v>
      </c>
      <c r="H229" s="55">
        <f>+H230</f>
        <v>5279.4</v>
      </c>
      <c r="I229" s="66">
        <f t="shared" si="6"/>
        <v>0.9881520579482284</v>
      </c>
    </row>
    <row r="230" spans="1:9" s="18" customFormat="1" ht="31.5">
      <c r="A230" s="23" t="s">
        <v>60</v>
      </c>
      <c r="B230" s="24">
        <v>913</v>
      </c>
      <c r="C230" s="21" t="s">
        <v>24</v>
      </c>
      <c r="D230" s="21" t="s">
        <v>9</v>
      </c>
      <c r="E230" s="21" t="s">
        <v>189</v>
      </c>
      <c r="F230" s="21" t="s">
        <v>59</v>
      </c>
      <c r="G230" s="55">
        <v>5342.7</v>
      </c>
      <c r="H230" s="68">
        <v>5279.4</v>
      </c>
      <c r="I230" s="66">
        <f t="shared" si="6"/>
        <v>0.9881520579482284</v>
      </c>
    </row>
    <row r="231" spans="1:9" s="18" customFormat="1" ht="15.75">
      <c r="A231" s="23" t="s">
        <v>190</v>
      </c>
      <c r="B231" s="24">
        <v>913</v>
      </c>
      <c r="C231" s="21" t="s">
        <v>24</v>
      </c>
      <c r="D231" s="21" t="s">
        <v>9</v>
      </c>
      <c r="E231" s="21" t="s">
        <v>191</v>
      </c>
      <c r="F231" s="21"/>
      <c r="G231" s="55">
        <f>+G232</f>
        <v>53.6</v>
      </c>
      <c r="H231" s="55">
        <f>+H232</f>
        <v>38.6</v>
      </c>
      <c r="I231" s="66">
        <f t="shared" si="6"/>
        <v>0.7201492537313433</v>
      </c>
    </row>
    <row r="232" spans="1:9" s="18" customFormat="1" ht="31.5">
      <c r="A232" s="23" t="s">
        <v>60</v>
      </c>
      <c r="B232" s="24">
        <v>913</v>
      </c>
      <c r="C232" s="21" t="s">
        <v>24</v>
      </c>
      <c r="D232" s="21" t="s">
        <v>9</v>
      </c>
      <c r="E232" s="21" t="s">
        <v>191</v>
      </c>
      <c r="F232" s="21" t="s">
        <v>59</v>
      </c>
      <c r="G232" s="55">
        <v>53.6</v>
      </c>
      <c r="H232" s="68">
        <v>38.6</v>
      </c>
      <c r="I232" s="66">
        <f t="shared" si="6"/>
        <v>0.7201492537313433</v>
      </c>
    </row>
    <row r="233" spans="1:9" s="18" customFormat="1" ht="33" customHeight="1">
      <c r="A233" s="23" t="s">
        <v>324</v>
      </c>
      <c r="B233" s="24">
        <v>913</v>
      </c>
      <c r="C233" s="21" t="s">
        <v>24</v>
      </c>
      <c r="D233" s="21" t="s">
        <v>9</v>
      </c>
      <c r="E233" s="21" t="s">
        <v>258</v>
      </c>
      <c r="F233" s="21"/>
      <c r="G233" s="55">
        <f>SUM(G234)</f>
        <v>1075</v>
      </c>
      <c r="H233" s="55">
        <f>SUM(H234)</f>
        <v>1075</v>
      </c>
      <c r="I233" s="66">
        <f t="shared" si="6"/>
        <v>1</v>
      </c>
    </row>
    <row r="234" spans="1:9" s="18" customFormat="1" ht="37.5" customHeight="1">
      <c r="A234" s="23" t="s">
        <v>60</v>
      </c>
      <c r="B234" s="24">
        <v>913</v>
      </c>
      <c r="C234" s="21" t="s">
        <v>24</v>
      </c>
      <c r="D234" s="21" t="s">
        <v>9</v>
      </c>
      <c r="E234" s="21" t="s">
        <v>258</v>
      </c>
      <c r="F234" s="21" t="s">
        <v>59</v>
      </c>
      <c r="G234" s="55">
        <v>1075</v>
      </c>
      <c r="H234" s="68">
        <v>1075</v>
      </c>
      <c r="I234" s="66">
        <f t="shared" si="6"/>
        <v>1</v>
      </c>
    </row>
    <row r="235" spans="1:9" s="18" customFormat="1" ht="37.5" customHeight="1">
      <c r="A235" s="23" t="s">
        <v>297</v>
      </c>
      <c r="B235" s="24">
        <v>913</v>
      </c>
      <c r="C235" s="21" t="s">
        <v>24</v>
      </c>
      <c r="D235" s="21" t="s">
        <v>9</v>
      </c>
      <c r="E235" s="21" t="s">
        <v>296</v>
      </c>
      <c r="F235" s="21"/>
      <c r="G235" s="55">
        <f>G236</f>
        <v>32.2</v>
      </c>
      <c r="H235" s="55">
        <f>H236</f>
        <v>32.2</v>
      </c>
      <c r="I235" s="66">
        <f t="shared" si="6"/>
        <v>1</v>
      </c>
    </row>
    <row r="236" spans="1:9" s="18" customFormat="1" ht="37.5" customHeight="1">
      <c r="A236" s="23" t="s">
        <v>60</v>
      </c>
      <c r="B236" s="24">
        <v>913</v>
      </c>
      <c r="C236" s="21" t="s">
        <v>24</v>
      </c>
      <c r="D236" s="21" t="s">
        <v>9</v>
      </c>
      <c r="E236" s="21" t="s">
        <v>296</v>
      </c>
      <c r="F236" s="21" t="s">
        <v>59</v>
      </c>
      <c r="G236" s="55">
        <v>32.2</v>
      </c>
      <c r="H236" s="68">
        <v>32.2</v>
      </c>
      <c r="I236" s="66">
        <f t="shared" si="6"/>
        <v>1</v>
      </c>
    </row>
    <row r="237" spans="1:9" s="18" customFormat="1" ht="110.25">
      <c r="A237" s="23" t="s">
        <v>179</v>
      </c>
      <c r="B237" s="24">
        <v>913</v>
      </c>
      <c r="C237" s="21" t="s">
        <v>24</v>
      </c>
      <c r="D237" s="21" t="s">
        <v>9</v>
      </c>
      <c r="E237" s="21" t="s">
        <v>281</v>
      </c>
      <c r="F237" s="21"/>
      <c r="G237" s="55">
        <f>+G238+G239</f>
        <v>54.5</v>
      </c>
      <c r="H237" s="55">
        <f>+H238+H239</f>
        <v>54.5</v>
      </c>
      <c r="I237" s="66">
        <f t="shared" si="6"/>
        <v>1</v>
      </c>
    </row>
    <row r="238" spans="1:9" s="18" customFormat="1" ht="94.5">
      <c r="A238" s="23" t="s">
        <v>58</v>
      </c>
      <c r="B238" s="24">
        <v>913</v>
      </c>
      <c r="C238" s="21" t="s">
        <v>24</v>
      </c>
      <c r="D238" s="21" t="s">
        <v>9</v>
      </c>
      <c r="E238" s="21" t="s">
        <v>281</v>
      </c>
      <c r="F238" s="21" t="s">
        <v>57</v>
      </c>
      <c r="G238" s="55">
        <v>22.5</v>
      </c>
      <c r="H238" s="68">
        <v>22.5</v>
      </c>
      <c r="I238" s="66">
        <f t="shared" si="6"/>
        <v>1</v>
      </c>
    </row>
    <row r="239" spans="1:9" s="18" customFormat="1" ht="31.5">
      <c r="A239" s="23" t="s">
        <v>60</v>
      </c>
      <c r="B239" s="24">
        <v>913</v>
      </c>
      <c r="C239" s="21" t="s">
        <v>24</v>
      </c>
      <c r="D239" s="21" t="s">
        <v>9</v>
      </c>
      <c r="E239" s="21" t="s">
        <v>281</v>
      </c>
      <c r="F239" s="21" t="s">
        <v>59</v>
      </c>
      <c r="G239" s="55">
        <v>32</v>
      </c>
      <c r="H239" s="68">
        <v>32</v>
      </c>
      <c r="I239" s="66">
        <f t="shared" si="6"/>
        <v>1</v>
      </c>
    </row>
    <row r="240" spans="1:9" s="18" customFormat="1" ht="122.25" customHeight="1">
      <c r="A240" s="23" t="s">
        <v>89</v>
      </c>
      <c r="B240" s="24">
        <v>913</v>
      </c>
      <c r="C240" s="21" t="s">
        <v>24</v>
      </c>
      <c r="D240" s="21" t="s">
        <v>9</v>
      </c>
      <c r="E240" s="21" t="s">
        <v>192</v>
      </c>
      <c r="F240" s="21"/>
      <c r="G240" s="55">
        <f>+G241+G243+G245</f>
        <v>17990.3</v>
      </c>
      <c r="H240" s="55">
        <f>+H241+H243+H245</f>
        <v>17773.8</v>
      </c>
      <c r="I240" s="66">
        <f t="shared" si="6"/>
        <v>0.9879657370916549</v>
      </c>
    </row>
    <row r="241" spans="1:9" s="18" customFormat="1" ht="101.25" customHeight="1">
      <c r="A241" s="23" t="s">
        <v>196</v>
      </c>
      <c r="B241" s="24">
        <v>913</v>
      </c>
      <c r="C241" s="21" t="s">
        <v>24</v>
      </c>
      <c r="D241" s="21" t="s">
        <v>9</v>
      </c>
      <c r="E241" s="21" t="s">
        <v>193</v>
      </c>
      <c r="F241" s="21"/>
      <c r="G241" s="55">
        <f>+G242</f>
        <v>13912.8</v>
      </c>
      <c r="H241" s="55">
        <f>+H242</f>
        <v>13696.3</v>
      </c>
      <c r="I241" s="66">
        <f t="shared" si="6"/>
        <v>0.9844387901788282</v>
      </c>
    </row>
    <row r="242" spans="1:9" s="18" customFormat="1" ht="90.75" customHeight="1">
      <c r="A242" s="23" t="s">
        <v>58</v>
      </c>
      <c r="B242" s="24">
        <v>913</v>
      </c>
      <c r="C242" s="21" t="s">
        <v>24</v>
      </c>
      <c r="D242" s="21" t="s">
        <v>9</v>
      </c>
      <c r="E242" s="21" t="s">
        <v>193</v>
      </c>
      <c r="F242" s="21" t="s">
        <v>57</v>
      </c>
      <c r="G242" s="55">
        <v>13912.8</v>
      </c>
      <c r="H242" s="68">
        <v>13696.3</v>
      </c>
      <c r="I242" s="66">
        <f t="shared" si="6"/>
        <v>0.9844387901788282</v>
      </c>
    </row>
    <row r="243" spans="1:9" s="18" customFormat="1" ht="110.25">
      <c r="A243" s="23" t="s">
        <v>197</v>
      </c>
      <c r="B243" s="24">
        <v>913</v>
      </c>
      <c r="C243" s="21" t="s">
        <v>24</v>
      </c>
      <c r="D243" s="21" t="s">
        <v>9</v>
      </c>
      <c r="E243" s="21" t="s">
        <v>194</v>
      </c>
      <c r="F243" s="21"/>
      <c r="G243" s="55">
        <f>+G244</f>
        <v>4040.1</v>
      </c>
      <c r="H243" s="55">
        <f>+H244</f>
        <v>4040.1</v>
      </c>
      <c r="I243" s="66">
        <f t="shared" si="6"/>
        <v>1</v>
      </c>
    </row>
    <row r="244" spans="1:9" s="18" customFormat="1" ht="69" customHeight="1">
      <c r="A244" s="23" t="s">
        <v>58</v>
      </c>
      <c r="B244" s="24">
        <v>913</v>
      </c>
      <c r="C244" s="21" t="s">
        <v>24</v>
      </c>
      <c r="D244" s="21" t="s">
        <v>9</v>
      </c>
      <c r="E244" s="21" t="s">
        <v>194</v>
      </c>
      <c r="F244" s="21" t="s">
        <v>57</v>
      </c>
      <c r="G244" s="55">
        <v>4040.1</v>
      </c>
      <c r="H244" s="68">
        <v>4040.1</v>
      </c>
      <c r="I244" s="66">
        <f t="shared" si="6"/>
        <v>1</v>
      </c>
    </row>
    <row r="245" spans="1:9" s="18" customFormat="1" ht="69" customHeight="1">
      <c r="A245" s="23" t="s">
        <v>198</v>
      </c>
      <c r="B245" s="24">
        <v>913</v>
      </c>
      <c r="C245" s="21" t="s">
        <v>24</v>
      </c>
      <c r="D245" s="21" t="s">
        <v>9</v>
      </c>
      <c r="E245" s="21" t="s">
        <v>195</v>
      </c>
      <c r="F245" s="21"/>
      <c r="G245" s="55">
        <f>+G246</f>
        <v>37.4</v>
      </c>
      <c r="H245" s="55">
        <f>+H246</f>
        <v>37.4</v>
      </c>
      <c r="I245" s="66">
        <f t="shared" si="6"/>
        <v>1</v>
      </c>
    </row>
    <row r="246" spans="1:9" s="18" customFormat="1" ht="31.5">
      <c r="A246" s="23" t="s">
        <v>60</v>
      </c>
      <c r="B246" s="24">
        <v>913</v>
      </c>
      <c r="C246" s="21" t="s">
        <v>24</v>
      </c>
      <c r="D246" s="21" t="s">
        <v>9</v>
      </c>
      <c r="E246" s="21" t="s">
        <v>195</v>
      </c>
      <c r="F246" s="21" t="s">
        <v>59</v>
      </c>
      <c r="G246" s="55">
        <v>37.4</v>
      </c>
      <c r="H246" s="68">
        <v>37.4</v>
      </c>
      <c r="I246" s="66">
        <f t="shared" si="6"/>
        <v>1</v>
      </c>
    </row>
    <row r="247" spans="1:9" s="18" customFormat="1" ht="66.75" customHeight="1">
      <c r="A247" s="23" t="s">
        <v>287</v>
      </c>
      <c r="B247" s="24">
        <v>913</v>
      </c>
      <c r="C247" s="21" t="s">
        <v>24</v>
      </c>
      <c r="D247" s="21" t="s">
        <v>9</v>
      </c>
      <c r="E247" s="21" t="s">
        <v>288</v>
      </c>
      <c r="F247" s="21"/>
      <c r="G247" s="55">
        <f>+G248</f>
        <v>29.5</v>
      </c>
      <c r="H247" s="55">
        <f>+H248</f>
        <v>29.5</v>
      </c>
      <c r="I247" s="66">
        <f t="shared" si="6"/>
        <v>1</v>
      </c>
    </row>
    <row r="248" spans="1:9" s="18" customFormat="1" ht="88.5" customHeight="1">
      <c r="A248" s="23" t="s">
        <v>58</v>
      </c>
      <c r="B248" s="24">
        <v>913</v>
      </c>
      <c r="C248" s="21" t="s">
        <v>24</v>
      </c>
      <c r="D248" s="21" t="s">
        <v>9</v>
      </c>
      <c r="E248" s="21" t="s">
        <v>288</v>
      </c>
      <c r="F248" s="21" t="s">
        <v>57</v>
      </c>
      <c r="G248" s="55">
        <v>29.5</v>
      </c>
      <c r="H248" s="68">
        <v>29.5</v>
      </c>
      <c r="I248" s="66">
        <f t="shared" si="6"/>
        <v>1</v>
      </c>
    </row>
    <row r="249" spans="1:9" s="18" customFormat="1" ht="110.25">
      <c r="A249" s="37" t="s">
        <v>298</v>
      </c>
      <c r="B249" s="24">
        <v>913</v>
      </c>
      <c r="C249" s="21" t="s">
        <v>24</v>
      </c>
      <c r="D249" s="21" t="s">
        <v>9</v>
      </c>
      <c r="E249" s="21" t="s">
        <v>299</v>
      </c>
      <c r="F249" s="21"/>
      <c r="G249" s="55">
        <f>G250</f>
        <v>899</v>
      </c>
      <c r="H249" s="55">
        <f>H250</f>
        <v>899</v>
      </c>
      <c r="I249" s="66">
        <f t="shared" si="6"/>
        <v>1</v>
      </c>
    </row>
    <row r="250" spans="1:9" s="18" customFormat="1" ht="31.5">
      <c r="A250" s="23" t="s">
        <v>60</v>
      </c>
      <c r="B250" s="24">
        <v>913</v>
      </c>
      <c r="C250" s="21" t="s">
        <v>24</v>
      </c>
      <c r="D250" s="21" t="s">
        <v>9</v>
      </c>
      <c r="E250" s="21" t="s">
        <v>299</v>
      </c>
      <c r="F250" s="21" t="s">
        <v>59</v>
      </c>
      <c r="G250" s="55">
        <v>899</v>
      </c>
      <c r="H250" s="68">
        <v>899</v>
      </c>
      <c r="I250" s="66">
        <f t="shared" si="6"/>
        <v>1</v>
      </c>
    </row>
    <row r="251" spans="1:9" s="18" customFormat="1" ht="116.25" customHeight="1">
      <c r="A251" s="23" t="s">
        <v>264</v>
      </c>
      <c r="B251" s="24">
        <v>913</v>
      </c>
      <c r="C251" s="21" t="s">
        <v>24</v>
      </c>
      <c r="D251" s="21" t="s">
        <v>9</v>
      </c>
      <c r="E251" s="21" t="s">
        <v>263</v>
      </c>
      <c r="F251" s="21"/>
      <c r="G251" s="55">
        <f>+G252+G254+G256</f>
        <v>4974.6</v>
      </c>
      <c r="H251" s="55">
        <f>+H252+H254+H256</f>
        <v>4773.400000000001</v>
      </c>
      <c r="I251" s="66">
        <f t="shared" si="6"/>
        <v>0.9595545370482049</v>
      </c>
    </row>
    <row r="252" spans="1:9" s="18" customFormat="1" ht="123" customHeight="1">
      <c r="A252" s="23" t="s">
        <v>265</v>
      </c>
      <c r="B252" s="24">
        <v>913</v>
      </c>
      <c r="C252" s="21" t="s">
        <v>24</v>
      </c>
      <c r="D252" s="21" t="s">
        <v>9</v>
      </c>
      <c r="E252" s="21" t="s">
        <v>260</v>
      </c>
      <c r="F252" s="21"/>
      <c r="G252" s="55">
        <f>+G253</f>
        <v>3817.6</v>
      </c>
      <c r="H252" s="55">
        <f>+H253</f>
        <v>3793.1</v>
      </c>
      <c r="I252" s="66">
        <f t="shared" si="6"/>
        <v>0.9935823554065382</v>
      </c>
    </row>
    <row r="253" spans="1:9" s="18" customFormat="1" ht="94.5">
      <c r="A253" s="23" t="s">
        <v>58</v>
      </c>
      <c r="B253" s="24">
        <v>913</v>
      </c>
      <c r="C253" s="21" t="s">
        <v>24</v>
      </c>
      <c r="D253" s="21" t="s">
        <v>9</v>
      </c>
      <c r="E253" s="21" t="s">
        <v>260</v>
      </c>
      <c r="F253" s="21" t="s">
        <v>57</v>
      </c>
      <c r="G253" s="55">
        <v>3817.6</v>
      </c>
      <c r="H253" s="68">
        <v>3793.1</v>
      </c>
      <c r="I253" s="66">
        <f t="shared" si="6"/>
        <v>0.9935823554065382</v>
      </c>
    </row>
    <row r="254" spans="1:9" s="18" customFormat="1" ht="135" customHeight="1">
      <c r="A254" s="23" t="s">
        <v>266</v>
      </c>
      <c r="B254" s="24">
        <v>913</v>
      </c>
      <c r="C254" s="21" t="s">
        <v>24</v>
      </c>
      <c r="D254" s="21" t="s">
        <v>9</v>
      </c>
      <c r="E254" s="21" t="s">
        <v>261</v>
      </c>
      <c r="F254" s="21"/>
      <c r="G254" s="55">
        <f>+G255</f>
        <v>1138.7</v>
      </c>
      <c r="H254" s="55">
        <f>+H255</f>
        <v>962</v>
      </c>
      <c r="I254" s="66">
        <f t="shared" si="6"/>
        <v>0.8448230438219021</v>
      </c>
    </row>
    <row r="255" spans="1:9" s="18" customFormat="1" ht="94.5">
      <c r="A255" s="23" t="s">
        <v>58</v>
      </c>
      <c r="B255" s="24">
        <v>913</v>
      </c>
      <c r="C255" s="21" t="s">
        <v>24</v>
      </c>
      <c r="D255" s="21" t="s">
        <v>9</v>
      </c>
      <c r="E255" s="21" t="s">
        <v>261</v>
      </c>
      <c r="F255" s="21" t="s">
        <v>57</v>
      </c>
      <c r="G255" s="55">
        <v>1138.7</v>
      </c>
      <c r="H255" s="68">
        <v>962</v>
      </c>
      <c r="I255" s="66">
        <f t="shared" si="6"/>
        <v>0.8448230438219021</v>
      </c>
    </row>
    <row r="256" spans="1:9" s="18" customFormat="1" ht="134.25" customHeight="1">
      <c r="A256" s="23" t="s">
        <v>267</v>
      </c>
      <c r="B256" s="24">
        <v>913</v>
      </c>
      <c r="C256" s="21" t="s">
        <v>24</v>
      </c>
      <c r="D256" s="21" t="s">
        <v>9</v>
      </c>
      <c r="E256" s="21" t="s">
        <v>262</v>
      </c>
      <c r="F256" s="21"/>
      <c r="G256" s="55">
        <f>+G257</f>
        <v>18.3</v>
      </c>
      <c r="H256" s="55">
        <f>+H257</f>
        <v>18.3</v>
      </c>
      <c r="I256" s="66">
        <f t="shared" si="6"/>
        <v>1</v>
      </c>
    </row>
    <row r="257" spans="1:9" s="18" customFormat="1" ht="31.5">
      <c r="A257" s="23" t="s">
        <v>60</v>
      </c>
      <c r="B257" s="24">
        <v>913</v>
      </c>
      <c r="C257" s="21" t="s">
        <v>24</v>
      </c>
      <c r="D257" s="21" t="s">
        <v>9</v>
      </c>
      <c r="E257" s="21" t="s">
        <v>262</v>
      </c>
      <c r="F257" s="21" t="s">
        <v>59</v>
      </c>
      <c r="G257" s="55">
        <v>18.3</v>
      </c>
      <c r="H257" s="68">
        <v>18.3</v>
      </c>
      <c r="I257" s="66">
        <f t="shared" si="6"/>
        <v>1</v>
      </c>
    </row>
    <row r="258" spans="1:9" s="18" customFormat="1" ht="15.75">
      <c r="A258" s="25" t="s">
        <v>32</v>
      </c>
      <c r="B258" s="14">
        <v>913</v>
      </c>
      <c r="C258" s="15" t="s">
        <v>24</v>
      </c>
      <c r="D258" s="15" t="s">
        <v>14</v>
      </c>
      <c r="E258" s="15"/>
      <c r="F258" s="15"/>
      <c r="G258" s="52">
        <f>G259</f>
        <v>160157.59999999998</v>
      </c>
      <c r="H258" s="52">
        <f>H259</f>
        <v>148386.5</v>
      </c>
      <c r="I258" s="66">
        <f t="shared" si="6"/>
        <v>0.9265030195257673</v>
      </c>
    </row>
    <row r="259" spans="1:9" s="18" customFormat="1" ht="99" customHeight="1">
      <c r="A259" s="23" t="s">
        <v>271</v>
      </c>
      <c r="B259" s="24">
        <v>913</v>
      </c>
      <c r="C259" s="21" t="s">
        <v>24</v>
      </c>
      <c r="D259" s="21" t="s">
        <v>14</v>
      </c>
      <c r="E259" s="21" t="s">
        <v>163</v>
      </c>
      <c r="F259" s="21"/>
      <c r="G259" s="55">
        <f>+G260</f>
        <v>160157.59999999998</v>
      </c>
      <c r="H259" s="55">
        <f>+H260</f>
        <v>148386.5</v>
      </c>
      <c r="I259" s="66">
        <f t="shared" si="6"/>
        <v>0.9265030195257673</v>
      </c>
    </row>
    <row r="260" spans="1:9" s="18" customFormat="1" ht="26.25" customHeight="1">
      <c r="A260" s="23" t="s">
        <v>32</v>
      </c>
      <c r="B260" s="24">
        <v>913</v>
      </c>
      <c r="C260" s="21" t="s">
        <v>24</v>
      </c>
      <c r="D260" s="21" t="s">
        <v>14</v>
      </c>
      <c r="E260" s="21" t="s">
        <v>199</v>
      </c>
      <c r="F260" s="21"/>
      <c r="G260" s="55">
        <f>+G261+G262+G263+G264+G265+G267+G269+G271+G273+G275+G277+G289+G292+G299+G301+G281+G283+G279+G285+G287+G303</f>
        <v>160157.59999999998</v>
      </c>
      <c r="H260" s="55">
        <f>+H261+H262+H263+H264+H265+H267+H269+H271+H273+H275+H277+H289+H292+H299+H301+H281+H283+H279+H285+H287+H303</f>
        <v>148386.5</v>
      </c>
      <c r="I260" s="66">
        <f t="shared" si="6"/>
        <v>0.9265030195257673</v>
      </c>
    </row>
    <row r="261" spans="1:9" s="18" customFormat="1" ht="36" customHeight="1">
      <c r="A261" s="23" t="s">
        <v>58</v>
      </c>
      <c r="B261" s="24">
        <v>913</v>
      </c>
      <c r="C261" s="21" t="s">
        <v>24</v>
      </c>
      <c r="D261" s="21" t="s">
        <v>14</v>
      </c>
      <c r="E261" s="21" t="s">
        <v>199</v>
      </c>
      <c r="F261" s="21" t="s">
        <v>57</v>
      </c>
      <c r="G261" s="55">
        <v>2804.4</v>
      </c>
      <c r="H261" s="68">
        <v>2735.8</v>
      </c>
      <c r="I261" s="66">
        <f t="shared" si="6"/>
        <v>0.9755384395949223</v>
      </c>
    </row>
    <row r="262" spans="1:9" s="18" customFormat="1" ht="31.5">
      <c r="A262" s="23" t="s">
        <v>60</v>
      </c>
      <c r="B262" s="24">
        <v>913</v>
      </c>
      <c r="C262" s="21" t="s">
        <v>24</v>
      </c>
      <c r="D262" s="21" t="s">
        <v>14</v>
      </c>
      <c r="E262" s="21" t="s">
        <v>199</v>
      </c>
      <c r="F262" s="21" t="s">
        <v>59</v>
      </c>
      <c r="G262" s="55">
        <v>9595.2</v>
      </c>
      <c r="H262" s="68">
        <v>9249.4</v>
      </c>
      <c r="I262" s="66">
        <f t="shared" si="6"/>
        <v>0.9639611472402867</v>
      </c>
    </row>
    <row r="263" spans="1:9" s="18" customFormat="1" ht="53.25" customHeight="1">
      <c r="A263" s="23" t="s">
        <v>269</v>
      </c>
      <c r="B263" s="24">
        <v>913</v>
      </c>
      <c r="C263" s="21" t="s">
        <v>24</v>
      </c>
      <c r="D263" s="21" t="s">
        <v>14</v>
      </c>
      <c r="E263" s="21" t="s">
        <v>199</v>
      </c>
      <c r="F263" s="21" t="s">
        <v>158</v>
      </c>
      <c r="G263" s="55">
        <v>0</v>
      </c>
      <c r="H263" s="68">
        <v>0</v>
      </c>
      <c r="I263" s="66" t="e">
        <f t="shared" si="6"/>
        <v>#DIV/0!</v>
      </c>
    </row>
    <row r="264" spans="1:9" s="18" customFormat="1" ht="31.5">
      <c r="A264" s="23" t="s">
        <v>62</v>
      </c>
      <c r="B264" s="24">
        <v>913</v>
      </c>
      <c r="C264" s="21" t="s">
        <v>24</v>
      </c>
      <c r="D264" s="21" t="s">
        <v>14</v>
      </c>
      <c r="E264" s="21" t="s">
        <v>199</v>
      </c>
      <c r="F264" s="21" t="s">
        <v>61</v>
      </c>
      <c r="G264" s="55">
        <v>517.8</v>
      </c>
      <c r="H264" s="68">
        <v>516.5</v>
      </c>
      <c r="I264" s="66">
        <f aca="true" t="shared" si="8" ref="I264:I327">H264/G264</f>
        <v>0.9974893781382774</v>
      </c>
    </row>
    <row r="265" spans="1:9" s="18" customFormat="1" ht="15.75">
      <c r="A265" s="23" t="s">
        <v>180</v>
      </c>
      <c r="B265" s="24">
        <v>913</v>
      </c>
      <c r="C265" s="21" t="s">
        <v>24</v>
      </c>
      <c r="D265" s="21" t="s">
        <v>14</v>
      </c>
      <c r="E265" s="21" t="s">
        <v>200</v>
      </c>
      <c r="F265" s="21"/>
      <c r="G265" s="55">
        <f>+G266</f>
        <v>3638.2</v>
      </c>
      <c r="H265" s="55">
        <f>+H266</f>
        <v>3204.6</v>
      </c>
      <c r="I265" s="66">
        <f t="shared" si="8"/>
        <v>0.8808201858061679</v>
      </c>
    </row>
    <row r="266" spans="1:9" s="18" customFormat="1" ht="31.5">
      <c r="A266" s="23" t="s">
        <v>60</v>
      </c>
      <c r="B266" s="24">
        <v>913</v>
      </c>
      <c r="C266" s="21" t="s">
        <v>24</v>
      </c>
      <c r="D266" s="21" t="s">
        <v>14</v>
      </c>
      <c r="E266" s="21" t="s">
        <v>200</v>
      </c>
      <c r="F266" s="21" t="s">
        <v>59</v>
      </c>
      <c r="G266" s="55">
        <v>3638.2</v>
      </c>
      <c r="H266" s="68">
        <v>3204.6</v>
      </c>
      <c r="I266" s="66">
        <f t="shared" si="8"/>
        <v>0.8808201858061679</v>
      </c>
    </row>
    <row r="267" spans="1:9" s="18" customFormat="1" ht="31.5">
      <c r="A267" s="23" t="s">
        <v>183</v>
      </c>
      <c r="B267" s="24">
        <v>913</v>
      </c>
      <c r="C267" s="21" t="s">
        <v>24</v>
      </c>
      <c r="D267" s="21" t="s">
        <v>14</v>
      </c>
      <c r="E267" s="21" t="s">
        <v>201</v>
      </c>
      <c r="F267" s="21"/>
      <c r="G267" s="55">
        <f>+G268</f>
        <v>4865.5</v>
      </c>
      <c r="H267" s="55">
        <f>+H268</f>
        <v>4216.3</v>
      </c>
      <c r="I267" s="66">
        <f t="shared" si="8"/>
        <v>0.8665707532627686</v>
      </c>
    </row>
    <row r="268" spans="1:9" s="18" customFormat="1" ht="31.5">
      <c r="A268" s="23" t="s">
        <v>60</v>
      </c>
      <c r="B268" s="24">
        <v>913</v>
      </c>
      <c r="C268" s="21" t="s">
        <v>24</v>
      </c>
      <c r="D268" s="21" t="s">
        <v>14</v>
      </c>
      <c r="E268" s="21" t="s">
        <v>201</v>
      </c>
      <c r="F268" s="21" t="s">
        <v>59</v>
      </c>
      <c r="G268" s="55">
        <v>4865.5</v>
      </c>
      <c r="H268" s="68">
        <v>4216.3</v>
      </c>
      <c r="I268" s="66">
        <f t="shared" si="8"/>
        <v>0.8665707532627686</v>
      </c>
    </row>
    <row r="269" spans="1:9" s="18" customFormat="1" ht="30.75" customHeight="1">
      <c r="A269" s="23" t="s">
        <v>185</v>
      </c>
      <c r="B269" s="24">
        <v>913</v>
      </c>
      <c r="C269" s="21" t="s">
        <v>24</v>
      </c>
      <c r="D269" s="21" t="s">
        <v>14</v>
      </c>
      <c r="E269" s="21" t="s">
        <v>202</v>
      </c>
      <c r="F269" s="21"/>
      <c r="G269" s="55">
        <f>+G270</f>
        <v>3271.2</v>
      </c>
      <c r="H269" s="55">
        <f>+H270</f>
        <v>3271.2</v>
      </c>
      <c r="I269" s="66">
        <f t="shared" si="8"/>
        <v>1</v>
      </c>
    </row>
    <row r="270" spans="1:9" s="18" customFormat="1" ht="31.5">
      <c r="A270" s="23" t="s">
        <v>60</v>
      </c>
      <c r="B270" s="24">
        <v>913</v>
      </c>
      <c r="C270" s="21" t="s">
        <v>24</v>
      </c>
      <c r="D270" s="21" t="s">
        <v>14</v>
      </c>
      <c r="E270" s="21" t="s">
        <v>202</v>
      </c>
      <c r="F270" s="21" t="s">
        <v>59</v>
      </c>
      <c r="G270" s="55">
        <v>3271.2</v>
      </c>
      <c r="H270" s="68">
        <v>3271.2</v>
      </c>
      <c r="I270" s="66">
        <f t="shared" si="8"/>
        <v>1</v>
      </c>
    </row>
    <row r="271" spans="1:9" s="18" customFormat="1" ht="31.5">
      <c r="A271" s="23" t="s">
        <v>187</v>
      </c>
      <c r="B271" s="24">
        <v>913</v>
      </c>
      <c r="C271" s="21" t="s">
        <v>24</v>
      </c>
      <c r="D271" s="21" t="s">
        <v>14</v>
      </c>
      <c r="E271" s="21" t="s">
        <v>203</v>
      </c>
      <c r="F271" s="21"/>
      <c r="G271" s="55">
        <f>+G272</f>
        <v>4387.4</v>
      </c>
      <c r="H271" s="55">
        <f>+H272</f>
        <v>4079</v>
      </c>
      <c r="I271" s="66">
        <f t="shared" si="8"/>
        <v>0.9297077996079683</v>
      </c>
    </row>
    <row r="272" spans="1:9" s="18" customFormat="1" ht="31.5">
      <c r="A272" s="23" t="s">
        <v>60</v>
      </c>
      <c r="B272" s="24">
        <v>913</v>
      </c>
      <c r="C272" s="21" t="s">
        <v>24</v>
      </c>
      <c r="D272" s="21" t="s">
        <v>14</v>
      </c>
      <c r="E272" s="21" t="s">
        <v>203</v>
      </c>
      <c r="F272" s="21" t="s">
        <v>59</v>
      </c>
      <c r="G272" s="55">
        <v>4387.4</v>
      </c>
      <c r="H272" s="68">
        <v>4079</v>
      </c>
      <c r="I272" s="66">
        <f t="shared" si="8"/>
        <v>0.9297077996079683</v>
      </c>
    </row>
    <row r="273" spans="1:9" s="18" customFormat="1" ht="31.5">
      <c r="A273" s="23" t="s">
        <v>204</v>
      </c>
      <c r="B273" s="24">
        <v>913</v>
      </c>
      <c r="C273" s="21" t="s">
        <v>24</v>
      </c>
      <c r="D273" s="21" t="s">
        <v>14</v>
      </c>
      <c r="E273" s="21" t="s">
        <v>205</v>
      </c>
      <c r="F273" s="21"/>
      <c r="G273" s="55">
        <f>+G274</f>
        <v>163.3</v>
      </c>
      <c r="H273" s="55">
        <f>+H274</f>
        <v>118.6</v>
      </c>
      <c r="I273" s="66">
        <f t="shared" si="8"/>
        <v>0.7262706674831597</v>
      </c>
    </row>
    <row r="274" spans="1:9" s="18" customFormat="1" ht="31.5">
      <c r="A274" s="23" t="s">
        <v>60</v>
      </c>
      <c r="B274" s="24">
        <v>913</v>
      </c>
      <c r="C274" s="21" t="s">
        <v>24</v>
      </c>
      <c r="D274" s="21" t="s">
        <v>14</v>
      </c>
      <c r="E274" s="21" t="s">
        <v>205</v>
      </c>
      <c r="F274" s="21" t="s">
        <v>59</v>
      </c>
      <c r="G274" s="55">
        <v>163.3</v>
      </c>
      <c r="H274" s="68">
        <v>118.6</v>
      </c>
      <c r="I274" s="66">
        <f t="shared" si="8"/>
        <v>0.7262706674831597</v>
      </c>
    </row>
    <row r="275" spans="1:9" s="18" customFormat="1" ht="15.75">
      <c r="A275" s="23" t="s">
        <v>190</v>
      </c>
      <c r="B275" s="24">
        <v>913</v>
      </c>
      <c r="C275" s="21" t="s">
        <v>24</v>
      </c>
      <c r="D275" s="21" t="s">
        <v>14</v>
      </c>
      <c r="E275" s="21" t="s">
        <v>206</v>
      </c>
      <c r="F275" s="21"/>
      <c r="G275" s="55">
        <f>+G276</f>
        <v>172.7</v>
      </c>
      <c r="H275" s="55">
        <f>+H276</f>
        <v>126.2</v>
      </c>
      <c r="I275" s="66">
        <f t="shared" si="8"/>
        <v>0.7307469600463231</v>
      </c>
    </row>
    <row r="276" spans="1:9" s="18" customFormat="1" ht="31.5">
      <c r="A276" s="23" t="s">
        <v>60</v>
      </c>
      <c r="B276" s="24">
        <v>913</v>
      </c>
      <c r="C276" s="21" t="s">
        <v>24</v>
      </c>
      <c r="D276" s="21" t="s">
        <v>14</v>
      </c>
      <c r="E276" s="21" t="s">
        <v>207</v>
      </c>
      <c r="F276" s="21" t="s">
        <v>59</v>
      </c>
      <c r="G276" s="55">
        <v>172.7</v>
      </c>
      <c r="H276" s="68">
        <v>126.2</v>
      </c>
      <c r="I276" s="66">
        <f t="shared" si="8"/>
        <v>0.7307469600463231</v>
      </c>
    </row>
    <row r="277" spans="1:9" s="18" customFormat="1" ht="31.5">
      <c r="A277" s="23" t="s">
        <v>208</v>
      </c>
      <c r="B277" s="24">
        <v>913</v>
      </c>
      <c r="C277" s="21" t="s">
        <v>24</v>
      </c>
      <c r="D277" s="21" t="s">
        <v>14</v>
      </c>
      <c r="E277" s="21" t="s">
        <v>209</v>
      </c>
      <c r="F277" s="21"/>
      <c r="G277" s="55">
        <f>+G278</f>
        <v>3834.7</v>
      </c>
      <c r="H277" s="55">
        <f>+H278</f>
        <v>3834</v>
      </c>
      <c r="I277" s="66">
        <f t="shared" si="8"/>
        <v>0.9998174563851149</v>
      </c>
    </row>
    <row r="278" spans="1:9" s="18" customFormat="1" ht="31.5">
      <c r="A278" s="23" t="s">
        <v>60</v>
      </c>
      <c r="B278" s="24">
        <v>913</v>
      </c>
      <c r="C278" s="21" t="s">
        <v>24</v>
      </c>
      <c r="D278" s="21" t="s">
        <v>14</v>
      </c>
      <c r="E278" s="21" t="s">
        <v>209</v>
      </c>
      <c r="F278" s="21" t="s">
        <v>59</v>
      </c>
      <c r="G278" s="55">
        <v>3834.7</v>
      </c>
      <c r="H278" s="68">
        <v>3834</v>
      </c>
      <c r="I278" s="66">
        <f t="shared" si="8"/>
        <v>0.9998174563851149</v>
      </c>
    </row>
    <row r="279" spans="1:9" s="18" customFormat="1" ht="31.5">
      <c r="A279" s="23" t="s">
        <v>301</v>
      </c>
      <c r="B279" s="24">
        <v>913</v>
      </c>
      <c r="C279" s="21" t="s">
        <v>24</v>
      </c>
      <c r="D279" s="21" t="s">
        <v>14</v>
      </c>
      <c r="E279" s="21" t="s">
        <v>300</v>
      </c>
      <c r="F279" s="21"/>
      <c r="G279" s="55">
        <f>G280</f>
        <v>531.9</v>
      </c>
      <c r="H279" s="55">
        <f>H280</f>
        <v>531.9</v>
      </c>
      <c r="I279" s="66">
        <f t="shared" si="8"/>
        <v>1</v>
      </c>
    </row>
    <row r="280" spans="1:9" s="18" customFormat="1" ht="31.5">
      <c r="A280" s="23" t="s">
        <v>60</v>
      </c>
      <c r="B280" s="24">
        <v>913</v>
      </c>
      <c r="C280" s="21" t="s">
        <v>24</v>
      </c>
      <c r="D280" s="21" t="s">
        <v>14</v>
      </c>
      <c r="E280" s="21" t="s">
        <v>300</v>
      </c>
      <c r="F280" s="21" t="s">
        <v>59</v>
      </c>
      <c r="G280" s="55">
        <v>531.9</v>
      </c>
      <c r="H280" s="68">
        <v>531.9</v>
      </c>
      <c r="I280" s="66">
        <f t="shared" si="8"/>
        <v>1</v>
      </c>
    </row>
    <row r="281" spans="1:9" s="18" customFormat="1" ht="31.5">
      <c r="A281" s="23" t="s">
        <v>324</v>
      </c>
      <c r="B281" s="24">
        <v>913</v>
      </c>
      <c r="C281" s="21" t="s">
        <v>24</v>
      </c>
      <c r="D281" s="21" t="s">
        <v>14</v>
      </c>
      <c r="E281" s="21" t="s">
        <v>291</v>
      </c>
      <c r="F281" s="21"/>
      <c r="G281" s="55">
        <f>G282</f>
        <v>633.4</v>
      </c>
      <c r="H281" s="55">
        <f>H282</f>
        <v>633.4</v>
      </c>
      <c r="I281" s="66">
        <f t="shared" si="8"/>
        <v>1</v>
      </c>
    </row>
    <row r="282" spans="1:9" s="18" customFormat="1" ht="31.5">
      <c r="A282" s="23" t="s">
        <v>60</v>
      </c>
      <c r="B282" s="24">
        <v>913</v>
      </c>
      <c r="C282" s="21" t="s">
        <v>24</v>
      </c>
      <c r="D282" s="21" t="s">
        <v>14</v>
      </c>
      <c r="E282" s="21" t="s">
        <v>291</v>
      </c>
      <c r="F282" s="21" t="s">
        <v>59</v>
      </c>
      <c r="G282" s="55">
        <v>633.4</v>
      </c>
      <c r="H282" s="68">
        <v>633.4</v>
      </c>
      <c r="I282" s="66">
        <f t="shared" si="8"/>
        <v>1</v>
      </c>
    </row>
    <row r="283" spans="1:9" s="18" customFormat="1" ht="47.25">
      <c r="A283" s="23" t="s">
        <v>308</v>
      </c>
      <c r="B283" s="24">
        <v>913</v>
      </c>
      <c r="C283" s="21" t="s">
        <v>24</v>
      </c>
      <c r="D283" s="21" t="s">
        <v>14</v>
      </c>
      <c r="E283" s="21" t="s">
        <v>292</v>
      </c>
      <c r="F283" s="21"/>
      <c r="G283" s="55">
        <f>G284</f>
        <v>180</v>
      </c>
      <c r="H283" s="55">
        <f>H284</f>
        <v>180</v>
      </c>
      <c r="I283" s="66">
        <f t="shared" si="8"/>
        <v>1</v>
      </c>
    </row>
    <row r="284" spans="1:9" s="18" customFormat="1" ht="31.5">
      <c r="A284" s="23" t="s">
        <v>60</v>
      </c>
      <c r="B284" s="24">
        <v>913</v>
      </c>
      <c r="C284" s="21" t="s">
        <v>24</v>
      </c>
      <c r="D284" s="21" t="s">
        <v>14</v>
      </c>
      <c r="E284" s="21" t="s">
        <v>292</v>
      </c>
      <c r="F284" s="21" t="s">
        <v>59</v>
      </c>
      <c r="G284" s="55">
        <v>180</v>
      </c>
      <c r="H284" s="68">
        <v>180</v>
      </c>
      <c r="I284" s="66">
        <f t="shared" si="8"/>
        <v>1</v>
      </c>
    </row>
    <row r="285" spans="1:9" s="18" customFormat="1" ht="31.5">
      <c r="A285" s="23" t="s">
        <v>302</v>
      </c>
      <c r="B285" s="24">
        <v>913</v>
      </c>
      <c r="C285" s="21" t="s">
        <v>24</v>
      </c>
      <c r="D285" s="21" t="s">
        <v>14</v>
      </c>
      <c r="E285" s="21" t="s">
        <v>303</v>
      </c>
      <c r="F285" s="21"/>
      <c r="G285" s="55">
        <f>G286</f>
        <v>30.1</v>
      </c>
      <c r="H285" s="55">
        <f>H286</f>
        <v>30.1</v>
      </c>
      <c r="I285" s="66">
        <f t="shared" si="8"/>
        <v>1</v>
      </c>
    </row>
    <row r="286" spans="1:9" s="18" customFormat="1" ht="31.5">
      <c r="A286" s="23" t="s">
        <v>60</v>
      </c>
      <c r="B286" s="24">
        <v>913</v>
      </c>
      <c r="C286" s="21" t="s">
        <v>24</v>
      </c>
      <c r="D286" s="21" t="s">
        <v>14</v>
      </c>
      <c r="E286" s="21" t="s">
        <v>303</v>
      </c>
      <c r="F286" s="21" t="s">
        <v>59</v>
      </c>
      <c r="G286" s="55">
        <v>30.1</v>
      </c>
      <c r="H286" s="68">
        <v>30.1</v>
      </c>
      <c r="I286" s="66">
        <f t="shared" si="8"/>
        <v>1</v>
      </c>
    </row>
    <row r="287" spans="1:9" s="18" customFormat="1" ht="47.25">
      <c r="A287" s="23" t="s">
        <v>297</v>
      </c>
      <c r="B287" s="24">
        <v>913</v>
      </c>
      <c r="C287" s="21" t="s">
        <v>24</v>
      </c>
      <c r="D287" s="21" t="s">
        <v>14</v>
      </c>
      <c r="E287" s="21" t="s">
        <v>304</v>
      </c>
      <c r="F287" s="21"/>
      <c r="G287" s="55">
        <f>G288</f>
        <v>22.2</v>
      </c>
      <c r="H287" s="55">
        <f>H288</f>
        <v>22.2</v>
      </c>
      <c r="I287" s="66">
        <f t="shared" si="8"/>
        <v>1</v>
      </c>
    </row>
    <row r="288" spans="1:9" s="18" customFormat="1" ht="31.5">
      <c r="A288" s="23" t="s">
        <v>60</v>
      </c>
      <c r="B288" s="24">
        <v>913</v>
      </c>
      <c r="C288" s="21" t="s">
        <v>24</v>
      </c>
      <c r="D288" s="21" t="s">
        <v>14</v>
      </c>
      <c r="E288" s="21" t="s">
        <v>304</v>
      </c>
      <c r="F288" s="21" t="s">
        <v>59</v>
      </c>
      <c r="G288" s="55">
        <v>22.2</v>
      </c>
      <c r="H288" s="68">
        <v>22.2</v>
      </c>
      <c r="I288" s="66">
        <f t="shared" si="8"/>
        <v>1</v>
      </c>
    </row>
    <row r="289" spans="1:9" s="18" customFormat="1" ht="71.25" customHeight="1">
      <c r="A289" s="23" t="s">
        <v>216</v>
      </c>
      <c r="B289" s="24">
        <v>913</v>
      </c>
      <c r="C289" s="21" t="s">
        <v>24</v>
      </c>
      <c r="D289" s="21" t="s">
        <v>14</v>
      </c>
      <c r="E289" s="21" t="s">
        <v>280</v>
      </c>
      <c r="F289" s="21"/>
      <c r="G289" s="55">
        <f>G290+G291</f>
        <v>198.39999999999998</v>
      </c>
      <c r="H289" s="55">
        <f>H290+H291</f>
        <v>198.2</v>
      </c>
      <c r="I289" s="66">
        <f t="shared" si="8"/>
        <v>0.998991935483871</v>
      </c>
    </row>
    <row r="290" spans="1:9" s="18" customFormat="1" ht="94.5">
      <c r="A290" s="23" t="s">
        <v>58</v>
      </c>
      <c r="B290" s="24">
        <v>913</v>
      </c>
      <c r="C290" s="21" t="s">
        <v>24</v>
      </c>
      <c r="D290" s="21" t="s">
        <v>14</v>
      </c>
      <c r="E290" s="21" t="s">
        <v>329</v>
      </c>
      <c r="F290" s="21" t="s">
        <v>57</v>
      </c>
      <c r="G290" s="55">
        <v>108.3</v>
      </c>
      <c r="H290" s="68">
        <v>108.3</v>
      </c>
      <c r="I290" s="66">
        <f t="shared" si="8"/>
        <v>1</v>
      </c>
    </row>
    <row r="291" spans="1:9" s="18" customFormat="1" ht="31.5">
      <c r="A291" s="23" t="s">
        <v>60</v>
      </c>
      <c r="B291" s="24">
        <v>913</v>
      </c>
      <c r="C291" s="21" t="s">
        <v>24</v>
      </c>
      <c r="D291" s="21" t="s">
        <v>14</v>
      </c>
      <c r="E291" s="21" t="s">
        <v>280</v>
      </c>
      <c r="F291" s="21" t="s">
        <v>59</v>
      </c>
      <c r="G291" s="55">
        <v>90.1</v>
      </c>
      <c r="H291" s="68">
        <v>89.9</v>
      </c>
      <c r="I291" s="66">
        <f t="shared" si="8"/>
        <v>0.997780244173141</v>
      </c>
    </row>
    <row r="292" spans="1:9" s="18" customFormat="1" ht="83.25" customHeight="1">
      <c r="A292" s="23" t="s">
        <v>91</v>
      </c>
      <c r="B292" s="24">
        <v>913</v>
      </c>
      <c r="C292" s="21" t="s">
        <v>24</v>
      </c>
      <c r="D292" s="21" t="s">
        <v>14</v>
      </c>
      <c r="E292" s="21" t="s">
        <v>212</v>
      </c>
      <c r="F292" s="21"/>
      <c r="G292" s="55">
        <f>+G293+G295+G297</f>
        <v>121366.9</v>
      </c>
      <c r="H292" s="55">
        <f>+H293+H295+H297</f>
        <v>111856.70000000001</v>
      </c>
      <c r="I292" s="66">
        <f t="shared" si="8"/>
        <v>0.9216409086826806</v>
      </c>
    </row>
    <row r="293" spans="1:9" s="18" customFormat="1" ht="99" customHeight="1">
      <c r="A293" s="23" t="s">
        <v>210</v>
      </c>
      <c r="B293" s="24">
        <v>913</v>
      </c>
      <c r="C293" s="21" t="s">
        <v>24</v>
      </c>
      <c r="D293" s="21" t="s">
        <v>14</v>
      </c>
      <c r="E293" s="21" t="s">
        <v>213</v>
      </c>
      <c r="F293" s="21"/>
      <c r="G293" s="55">
        <f>+G294</f>
        <v>89783.4</v>
      </c>
      <c r="H293" s="55">
        <f>+H294</f>
        <v>82431.1</v>
      </c>
      <c r="I293" s="66">
        <f t="shared" si="8"/>
        <v>0.9181106975231503</v>
      </c>
    </row>
    <row r="294" spans="1:9" s="18" customFormat="1" ht="89.25" customHeight="1">
      <c r="A294" s="23" t="s">
        <v>58</v>
      </c>
      <c r="B294" s="24">
        <v>913</v>
      </c>
      <c r="C294" s="21" t="s">
        <v>24</v>
      </c>
      <c r="D294" s="21" t="s">
        <v>14</v>
      </c>
      <c r="E294" s="21" t="s">
        <v>213</v>
      </c>
      <c r="F294" s="21" t="s">
        <v>57</v>
      </c>
      <c r="G294" s="55">
        <v>89783.4</v>
      </c>
      <c r="H294" s="68">
        <v>82431.1</v>
      </c>
      <c r="I294" s="66">
        <f t="shared" si="8"/>
        <v>0.9181106975231503</v>
      </c>
    </row>
    <row r="295" spans="1:9" s="18" customFormat="1" ht="98.25" customHeight="1">
      <c r="A295" s="23" t="s">
        <v>238</v>
      </c>
      <c r="B295" s="24">
        <v>913</v>
      </c>
      <c r="C295" s="21" t="s">
        <v>24</v>
      </c>
      <c r="D295" s="21" t="s">
        <v>14</v>
      </c>
      <c r="E295" s="21" t="s">
        <v>214</v>
      </c>
      <c r="F295" s="21"/>
      <c r="G295" s="55">
        <f>+G296</f>
        <v>28860.4</v>
      </c>
      <c r="H295" s="55">
        <f>+H296</f>
        <v>26900</v>
      </c>
      <c r="I295" s="66">
        <f t="shared" si="8"/>
        <v>0.9320730135410458</v>
      </c>
    </row>
    <row r="296" spans="1:9" s="18" customFormat="1" ht="94.5">
      <c r="A296" s="23" t="s">
        <v>58</v>
      </c>
      <c r="B296" s="24">
        <v>913</v>
      </c>
      <c r="C296" s="21" t="s">
        <v>24</v>
      </c>
      <c r="D296" s="21" t="s">
        <v>14</v>
      </c>
      <c r="E296" s="21" t="s">
        <v>214</v>
      </c>
      <c r="F296" s="21" t="s">
        <v>57</v>
      </c>
      <c r="G296" s="55">
        <v>28860.4</v>
      </c>
      <c r="H296" s="68">
        <v>26900</v>
      </c>
      <c r="I296" s="66">
        <f t="shared" si="8"/>
        <v>0.9320730135410458</v>
      </c>
    </row>
    <row r="297" spans="1:9" s="18" customFormat="1" ht="94.5">
      <c r="A297" s="23" t="s">
        <v>211</v>
      </c>
      <c r="B297" s="24">
        <v>913</v>
      </c>
      <c r="C297" s="21" t="s">
        <v>81</v>
      </c>
      <c r="D297" s="21" t="s">
        <v>14</v>
      </c>
      <c r="E297" s="21" t="s">
        <v>215</v>
      </c>
      <c r="F297" s="21"/>
      <c r="G297" s="55">
        <f>+G298</f>
        <v>2723.1</v>
      </c>
      <c r="H297" s="55">
        <f>+H298</f>
        <v>2525.6</v>
      </c>
      <c r="I297" s="66">
        <f t="shared" si="8"/>
        <v>0.927472366053395</v>
      </c>
    </row>
    <row r="298" spans="1:9" s="18" customFormat="1" ht="31.5">
      <c r="A298" s="23" t="s">
        <v>60</v>
      </c>
      <c r="B298" s="24">
        <v>913</v>
      </c>
      <c r="C298" s="21" t="s">
        <v>24</v>
      </c>
      <c r="D298" s="21" t="s">
        <v>14</v>
      </c>
      <c r="E298" s="21" t="s">
        <v>215</v>
      </c>
      <c r="F298" s="21" t="s">
        <v>59</v>
      </c>
      <c r="G298" s="55">
        <v>2723.1</v>
      </c>
      <c r="H298" s="68">
        <v>2525.6</v>
      </c>
      <c r="I298" s="66">
        <f t="shared" si="8"/>
        <v>0.927472366053395</v>
      </c>
    </row>
    <row r="299" spans="1:9" s="18" customFormat="1" ht="94.5">
      <c r="A299" s="23" t="s">
        <v>90</v>
      </c>
      <c r="B299" s="24">
        <v>913</v>
      </c>
      <c r="C299" s="21" t="s">
        <v>24</v>
      </c>
      <c r="D299" s="21" t="s">
        <v>14</v>
      </c>
      <c r="E299" s="21" t="s">
        <v>217</v>
      </c>
      <c r="F299" s="21"/>
      <c r="G299" s="55">
        <f>G300</f>
        <v>3310</v>
      </c>
      <c r="H299" s="55">
        <f>H300</f>
        <v>2960</v>
      </c>
      <c r="I299" s="66">
        <f t="shared" si="8"/>
        <v>0.8942598187311178</v>
      </c>
    </row>
    <row r="300" spans="1:9" s="18" customFormat="1" ht="56.25" customHeight="1">
      <c r="A300" s="23" t="s">
        <v>60</v>
      </c>
      <c r="B300" s="24">
        <v>913</v>
      </c>
      <c r="C300" s="21" t="s">
        <v>24</v>
      </c>
      <c r="D300" s="21" t="s">
        <v>14</v>
      </c>
      <c r="E300" s="21" t="s">
        <v>217</v>
      </c>
      <c r="F300" s="21" t="s">
        <v>59</v>
      </c>
      <c r="G300" s="55">
        <v>3310</v>
      </c>
      <c r="H300" s="68">
        <v>2960</v>
      </c>
      <c r="I300" s="66">
        <f t="shared" si="8"/>
        <v>0.8942598187311178</v>
      </c>
    </row>
    <row r="301" spans="1:9" s="18" customFormat="1" ht="63.75" customHeight="1">
      <c r="A301" s="23" t="s">
        <v>287</v>
      </c>
      <c r="B301" s="24">
        <v>913</v>
      </c>
      <c r="C301" s="21" t="s">
        <v>24</v>
      </c>
      <c r="D301" s="21" t="s">
        <v>14</v>
      </c>
      <c r="E301" s="21" t="s">
        <v>289</v>
      </c>
      <c r="F301" s="21"/>
      <c r="G301" s="55">
        <f>SUM(G302)</f>
        <v>57.3</v>
      </c>
      <c r="H301" s="55">
        <f>SUM(H302)</f>
        <v>45.4</v>
      </c>
      <c r="I301" s="66">
        <f t="shared" si="8"/>
        <v>0.7923211169284468</v>
      </c>
    </row>
    <row r="302" spans="1:9" s="18" customFormat="1" ht="87.75" customHeight="1">
      <c r="A302" s="23" t="s">
        <v>58</v>
      </c>
      <c r="B302" s="24">
        <v>913</v>
      </c>
      <c r="C302" s="21" t="s">
        <v>24</v>
      </c>
      <c r="D302" s="21" t="s">
        <v>14</v>
      </c>
      <c r="E302" s="21" t="s">
        <v>289</v>
      </c>
      <c r="F302" s="21" t="s">
        <v>57</v>
      </c>
      <c r="G302" s="55">
        <v>57.3</v>
      </c>
      <c r="H302" s="68">
        <v>45.4</v>
      </c>
      <c r="I302" s="66">
        <f t="shared" si="8"/>
        <v>0.7923211169284468</v>
      </c>
    </row>
    <row r="303" spans="1:9" s="18" customFormat="1" ht="123" customHeight="1">
      <c r="A303" s="37" t="s">
        <v>298</v>
      </c>
      <c r="B303" s="24">
        <v>913</v>
      </c>
      <c r="C303" s="21" t="s">
        <v>24</v>
      </c>
      <c r="D303" s="21" t="s">
        <v>14</v>
      </c>
      <c r="E303" s="21" t="s">
        <v>305</v>
      </c>
      <c r="F303" s="21"/>
      <c r="G303" s="55">
        <f>G304</f>
        <v>577</v>
      </c>
      <c r="H303" s="55">
        <f>H304</f>
        <v>577</v>
      </c>
      <c r="I303" s="66">
        <f t="shared" si="8"/>
        <v>1</v>
      </c>
    </row>
    <row r="304" spans="1:9" s="18" customFormat="1" ht="47.25" customHeight="1">
      <c r="A304" s="23" t="s">
        <v>60</v>
      </c>
      <c r="B304" s="24">
        <v>913</v>
      </c>
      <c r="C304" s="21" t="s">
        <v>24</v>
      </c>
      <c r="D304" s="21" t="s">
        <v>14</v>
      </c>
      <c r="E304" s="21" t="s">
        <v>305</v>
      </c>
      <c r="F304" s="21" t="s">
        <v>59</v>
      </c>
      <c r="G304" s="55">
        <v>577</v>
      </c>
      <c r="H304" s="68">
        <v>577</v>
      </c>
      <c r="I304" s="66">
        <f t="shared" si="8"/>
        <v>1</v>
      </c>
    </row>
    <row r="305" spans="1:9" s="18" customFormat="1" ht="38.25" customHeight="1">
      <c r="A305" s="25" t="s">
        <v>239</v>
      </c>
      <c r="B305" s="14">
        <v>913</v>
      </c>
      <c r="C305" s="15" t="s">
        <v>24</v>
      </c>
      <c r="D305" s="15" t="s">
        <v>11</v>
      </c>
      <c r="E305" s="15"/>
      <c r="F305" s="15"/>
      <c r="G305" s="52">
        <f>G306+G308</f>
        <v>9452</v>
      </c>
      <c r="H305" s="52">
        <f>H306+H308</f>
        <v>9278.200000000003</v>
      </c>
      <c r="I305" s="66">
        <f t="shared" si="8"/>
        <v>0.9816123571730854</v>
      </c>
    </row>
    <row r="306" spans="1:9" s="18" customFormat="1" ht="102" customHeight="1">
      <c r="A306" s="23" t="s">
        <v>234</v>
      </c>
      <c r="B306" s="24">
        <v>913</v>
      </c>
      <c r="C306" s="21" t="s">
        <v>24</v>
      </c>
      <c r="D306" s="21" t="s">
        <v>11</v>
      </c>
      <c r="E306" s="21" t="s">
        <v>155</v>
      </c>
      <c r="F306" s="21"/>
      <c r="G306" s="55">
        <f>SUM(G307)</f>
        <v>20</v>
      </c>
      <c r="H306" s="55">
        <f>SUM(H307)</f>
        <v>20</v>
      </c>
      <c r="I306" s="66">
        <f t="shared" si="8"/>
        <v>1</v>
      </c>
    </row>
    <row r="307" spans="1:9" s="18" customFormat="1" ht="47.25" customHeight="1">
      <c r="A307" s="23" t="s">
        <v>60</v>
      </c>
      <c r="B307" s="24">
        <v>913</v>
      </c>
      <c r="C307" s="21" t="s">
        <v>24</v>
      </c>
      <c r="D307" s="21" t="s">
        <v>11</v>
      </c>
      <c r="E307" s="21" t="s">
        <v>155</v>
      </c>
      <c r="F307" s="21" t="s">
        <v>59</v>
      </c>
      <c r="G307" s="55">
        <v>20</v>
      </c>
      <c r="H307" s="68">
        <v>20</v>
      </c>
      <c r="I307" s="66">
        <f t="shared" si="8"/>
        <v>1</v>
      </c>
    </row>
    <row r="308" spans="1:9" s="18" customFormat="1" ht="107.25" customHeight="1">
      <c r="A308" s="23" t="s">
        <v>271</v>
      </c>
      <c r="B308" s="31">
        <v>913</v>
      </c>
      <c r="C308" s="32" t="s">
        <v>24</v>
      </c>
      <c r="D308" s="32" t="s">
        <v>11</v>
      </c>
      <c r="E308" s="32" t="s">
        <v>144</v>
      </c>
      <c r="F308" s="32"/>
      <c r="G308" s="57">
        <f>+G309</f>
        <v>9432</v>
      </c>
      <c r="H308" s="57">
        <f>+H309</f>
        <v>9258.200000000003</v>
      </c>
      <c r="I308" s="66">
        <f t="shared" si="8"/>
        <v>0.9815733672603905</v>
      </c>
    </row>
    <row r="309" spans="1:9" s="18" customFormat="1" ht="39" customHeight="1">
      <c r="A309" s="37" t="s">
        <v>239</v>
      </c>
      <c r="B309" s="42">
        <v>913</v>
      </c>
      <c r="C309" s="43" t="s">
        <v>24</v>
      </c>
      <c r="D309" s="43" t="s">
        <v>11</v>
      </c>
      <c r="E309" s="43" t="s">
        <v>218</v>
      </c>
      <c r="F309" s="32"/>
      <c r="G309" s="57">
        <f>G310+G311+G312+G313+G315+G317+G319+G321+G323+G325</f>
        <v>9432</v>
      </c>
      <c r="H309" s="57">
        <f>H310+H311+H312+H313+H315+H317+H319+H321+H323+H325</f>
        <v>9258.200000000003</v>
      </c>
      <c r="I309" s="66">
        <f t="shared" si="8"/>
        <v>0.9815733672603905</v>
      </c>
    </row>
    <row r="310" spans="1:9" s="18" customFormat="1" ht="106.5" customHeight="1">
      <c r="A310" s="38" t="s">
        <v>58</v>
      </c>
      <c r="B310" s="39">
        <v>913</v>
      </c>
      <c r="C310" s="40" t="s">
        <v>24</v>
      </c>
      <c r="D310" s="40" t="s">
        <v>11</v>
      </c>
      <c r="E310" s="40" t="s">
        <v>218</v>
      </c>
      <c r="F310" s="40" t="s">
        <v>57</v>
      </c>
      <c r="G310" s="59">
        <v>6917.1</v>
      </c>
      <c r="H310" s="68">
        <v>6797.3</v>
      </c>
      <c r="I310" s="66">
        <f t="shared" si="8"/>
        <v>0.9826806031429356</v>
      </c>
    </row>
    <row r="311" spans="1:9" s="18" customFormat="1" ht="50.25" customHeight="1">
      <c r="A311" s="26" t="s">
        <v>60</v>
      </c>
      <c r="B311" s="41">
        <v>913</v>
      </c>
      <c r="C311" s="29" t="s">
        <v>24</v>
      </c>
      <c r="D311" s="29" t="s">
        <v>11</v>
      </c>
      <c r="E311" s="29" t="s">
        <v>218</v>
      </c>
      <c r="F311" s="29" t="s">
        <v>59</v>
      </c>
      <c r="G311" s="58">
        <v>1495.9</v>
      </c>
      <c r="H311" s="68">
        <v>1491.4</v>
      </c>
      <c r="I311" s="66">
        <f t="shared" si="8"/>
        <v>0.9969917775252356</v>
      </c>
    </row>
    <row r="312" spans="1:9" s="18" customFormat="1" ht="45.75" customHeight="1">
      <c r="A312" s="23" t="s">
        <v>62</v>
      </c>
      <c r="B312" s="24">
        <v>913</v>
      </c>
      <c r="C312" s="21" t="s">
        <v>81</v>
      </c>
      <c r="D312" s="21" t="s">
        <v>11</v>
      </c>
      <c r="E312" s="21" t="s">
        <v>218</v>
      </c>
      <c r="F312" s="21" t="s">
        <v>61</v>
      </c>
      <c r="G312" s="55">
        <v>112.1</v>
      </c>
      <c r="H312" s="68">
        <v>112.1</v>
      </c>
      <c r="I312" s="66">
        <f t="shared" si="8"/>
        <v>1</v>
      </c>
    </row>
    <row r="313" spans="1:9" s="18" customFormat="1" ht="39.75" customHeight="1">
      <c r="A313" s="23" t="s">
        <v>180</v>
      </c>
      <c r="B313" s="24">
        <v>913</v>
      </c>
      <c r="C313" s="21" t="s">
        <v>24</v>
      </c>
      <c r="D313" s="21" t="s">
        <v>11</v>
      </c>
      <c r="E313" s="21" t="s">
        <v>219</v>
      </c>
      <c r="F313" s="21"/>
      <c r="G313" s="55">
        <f>+G314</f>
        <v>131.2</v>
      </c>
      <c r="H313" s="55">
        <f>+H314</f>
        <v>99.5</v>
      </c>
      <c r="I313" s="66">
        <f t="shared" si="8"/>
        <v>0.7583841463414634</v>
      </c>
    </row>
    <row r="314" spans="1:9" s="18" customFormat="1" ht="52.5" customHeight="1">
      <c r="A314" s="23" t="s">
        <v>60</v>
      </c>
      <c r="B314" s="24">
        <v>913</v>
      </c>
      <c r="C314" s="21" t="s">
        <v>24</v>
      </c>
      <c r="D314" s="21" t="s">
        <v>11</v>
      </c>
      <c r="E314" s="21" t="s">
        <v>219</v>
      </c>
      <c r="F314" s="21" t="s">
        <v>59</v>
      </c>
      <c r="G314" s="55">
        <v>131.2</v>
      </c>
      <c r="H314" s="68">
        <v>99.5</v>
      </c>
      <c r="I314" s="66">
        <f t="shared" si="8"/>
        <v>0.7583841463414634</v>
      </c>
    </row>
    <row r="315" spans="1:9" s="18" customFormat="1" ht="39" customHeight="1">
      <c r="A315" s="23" t="s">
        <v>183</v>
      </c>
      <c r="B315" s="24">
        <v>913</v>
      </c>
      <c r="C315" s="21" t="s">
        <v>24</v>
      </c>
      <c r="D315" s="21" t="s">
        <v>11</v>
      </c>
      <c r="E315" s="21" t="s">
        <v>220</v>
      </c>
      <c r="F315" s="21"/>
      <c r="G315" s="55">
        <f>+G316</f>
        <v>64.1</v>
      </c>
      <c r="H315" s="55">
        <f>+H316</f>
        <v>52.6</v>
      </c>
      <c r="I315" s="66">
        <f t="shared" si="8"/>
        <v>0.8205928237129486</v>
      </c>
    </row>
    <row r="316" spans="1:9" s="18" customFormat="1" ht="53.25" customHeight="1">
      <c r="A316" s="23" t="s">
        <v>60</v>
      </c>
      <c r="B316" s="24">
        <v>913</v>
      </c>
      <c r="C316" s="21" t="s">
        <v>24</v>
      </c>
      <c r="D316" s="21" t="s">
        <v>11</v>
      </c>
      <c r="E316" s="21" t="s">
        <v>220</v>
      </c>
      <c r="F316" s="21" t="s">
        <v>59</v>
      </c>
      <c r="G316" s="55">
        <v>64.1</v>
      </c>
      <c r="H316" s="68">
        <v>52.6</v>
      </c>
      <c r="I316" s="66">
        <f t="shared" si="8"/>
        <v>0.8205928237129486</v>
      </c>
    </row>
    <row r="317" spans="1:9" s="18" customFormat="1" ht="22.5" customHeight="1">
      <c r="A317" s="23" t="s">
        <v>185</v>
      </c>
      <c r="B317" s="24">
        <v>913</v>
      </c>
      <c r="C317" s="21" t="s">
        <v>24</v>
      </c>
      <c r="D317" s="21" t="s">
        <v>11</v>
      </c>
      <c r="E317" s="21" t="s">
        <v>221</v>
      </c>
      <c r="F317" s="21"/>
      <c r="G317" s="55">
        <f>+G318</f>
        <v>317.8</v>
      </c>
      <c r="H317" s="55">
        <f>+H318</f>
        <v>316.7</v>
      </c>
      <c r="I317" s="66">
        <f t="shared" si="8"/>
        <v>0.9965387035871617</v>
      </c>
    </row>
    <row r="318" spans="1:9" s="18" customFormat="1" ht="51.75" customHeight="1">
      <c r="A318" s="23" t="s">
        <v>60</v>
      </c>
      <c r="B318" s="24">
        <v>913</v>
      </c>
      <c r="C318" s="21" t="s">
        <v>24</v>
      </c>
      <c r="D318" s="21" t="s">
        <v>11</v>
      </c>
      <c r="E318" s="21" t="s">
        <v>221</v>
      </c>
      <c r="F318" s="21" t="s">
        <v>59</v>
      </c>
      <c r="G318" s="55">
        <v>317.8</v>
      </c>
      <c r="H318" s="68">
        <v>316.7</v>
      </c>
      <c r="I318" s="66">
        <f t="shared" si="8"/>
        <v>0.9965387035871617</v>
      </c>
    </row>
    <row r="319" spans="1:9" s="18" customFormat="1" ht="27" customHeight="1">
      <c r="A319" s="23" t="s">
        <v>190</v>
      </c>
      <c r="B319" s="24">
        <v>913</v>
      </c>
      <c r="C319" s="21" t="s">
        <v>24</v>
      </c>
      <c r="D319" s="21" t="s">
        <v>11</v>
      </c>
      <c r="E319" s="21" t="s">
        <v>222</v>
      </c>
      <c r="F319" s="21"/>
      <c r="G319" s="55">
        <f>+G320</f>
        <v>28.4</v>
      </c>
      <c r="H319" s="55">
        <f>+H320</f>
        <v>23.2</v>
      </c>
      <c r="I319" s="66">
        <f t="shared" si="8"/>
        <v>0.8169014084507042</v>
      </c>
    </row>
    <row r="320" spans="1:9" s="18" customFormat="1" ht="48.75" customHeight="1">
      <c r="A320" s="23" t="s">
        <v>60</v>
      </c>
      <c r="B320" s="24">
        <v>913</v>
      </c>
      <c r="C320" s="21" t="s">
        <v>24</v>
      </c>
      <c r="D320" s="21" t="s">
        <v>11</v>
      </c>
      <c r="E320" s="21" t="s">
        <v>223</v>
      </c>
      <c r="F320" s="21" t="s">
        <v>59</v>
      </c>
      <c r="G320" s="55">
        <v>28.4</v>
      </c>
      <c r="H320" s="68">
        <v>23.2</v>
      </c>
      <c r="I320" s="66">
        <f t="shared" si="8"/>
        <v>0.8169014084507042</v>
      </c>
    </row>
    <row r="321" spans="1:9" s="18" customFormat="1" ht="48.75" customHeight="1">
      <c r="A321" s="23" t="s">
        <v>208</v>
      </c>
      <c r="B321" s="24">
        <v>913</v>
      </c>
      <c r="C321" s="21" t="s">
        <v>24</v>
      </c>
      <c r="D321" s="21" t="s">
        <v>11</v>
      </c>
      <c r="E321" s="21" t="s">
        <v>224</v>
      </c>
      <c r="F321" s="21"/>
      <c r="G321" s="55">
        <f>+G322</f>
        <v>28.7</v>
      </c>
      <c r="H321" s="55">
        <f>+H322</f>
        <v>28.7</v>
      </c>
      <c r="I321" s="66">
        <f t="shared" si="8"/>
        <v>1</v>
      </c>
    </row>
    <row r="322" spans="1:9" s="18" customFormat="1" ht="47.25" customHeight="1">
      <c r="A322" s="23" t="s">
        <v>60</v>
      </c>
      <c r="B322" s="24">
        <v>913</v>
      </c>
      <c r="C322" s="21" t="s">
        <v>24</v>
      </c>
      <c r="D322" s="21" t="s">
        <v>11</v>
      </c>
      <c r="E322" s="21" t="s">
        <v>224</v>
      </c>
      <c r="F322" s="21" t="s">
        <v>59</v>
      </c>
      <c r="G322" s="55">
        <v>28.7</v>
      </c>
      <c r="H322" s="68">
        <v>28.7</v>
      </c>
      <c r="I322" s="66">
        <f t="shared" si="8"/>
        <v>1</v>
      </c>
    </row>
    <row r="323" spans="1:9" s="18" customFormat="1" ht="47.25" customHeight="1">
      <c r="A323" s="23" t="s">
        <v>297</v>
      </c>
      <c r="B323" s="24">
        <v>913</v>
      </c>
      <c r="C323" s="21" t="s">
        <v>24</v>
      </c>
      <c r="D323" s="21" t="s">
        <v>11</v>
      </c>
      <c r="E323" s="21" t="s">
        <v>306</v>
      </c>
      <c r="F323" s="21"/>
      <c r="G323" s="55">
        <f>G324</f>
        <v>12.8</v>
      </c>
      <c r="H323" s="55">
        <f>H324</f>
        <v>12.8</v>
      </c>
      <c r="I323" s="66">
        <f t="shared" si="8"/>
        <v>1</v>
      </c>
    </row>
    <row r="324" spans="1:9" s="18" customFormat="1" ht="47.25" customHeight="1">
      <c r="A324" s="23" t="s">
        <v>60</v>
      </c>
      <c r="B324" s="24">
        <v>913</v>
      </c>
      <c r="C324" s="21" t="s">
        <v>24</v>
      </c>
      <c r="D324" s="21" t="s">
        <v>11</v>
      </c>
      <c r="E324" s="21" t="s">
        <v>306</v>
      </c>
      <c r="F324" s="21" t="s">
        <v>59</v>
      </c>
      <c r="G324" s="55">
        <v>12.8</v>
      </c>
      <c r="H324" s="68">
        <v>12.8</v>
      </c>
      <c r="I324" s="66">
        <f t="shared" si="8"/>
        <v>1</v>
      </c>
    </row>
    <row r="325" spans="1:9" s="18" customFormat="1" ht="47.25" customHeight="1">
      <c r="A325" s="37" t="s">
        <v>298</v>
      </c>
      <c r="B325" s="24">
        <v>913</v>
      </c>
      <c r="C325" s="21" t="s">
        <v>24</v>
      </c>
      <c r="D325" s="21" t="s">
        <v>11</v>
      </c>
      <c r="E325" s="21" t="s">
        <v>307</v>
      </c>
      <c r="F325" s="21"/>
      <c r="G325" s="55">
        <f>G326</f>
        <v>323.9</v>
      </c>
      <c r="H325" s="55">
        <f>H326</f>
        <v>323.9</v>
      </c>
      <c r="I325" s="66">
        <f t="shared" si="8"/>
        <v>1</v>
      </c>
    </row>
    <row r="326" spans="1:9" s="18" customFormat="1" ht="47.25" customHeight="1">
      <c r="A326" s="23" t="s">
        <v>60</v>
      </c>
      <c r="B326" s="24">
        <v>913</v>
      </c>
      <c r="C326" s="21" t="s">
        <v>24</v>
      </c>
      <c r="D326" s="21" t="s">
        <v>11</v>
      </c>
      <c r="E326" s="21" t="s">
        <v>307</v>
      </c>
      <c r="F326" s="21" t="s">
        <v>59</v>
      </c>
      <c r="G326" s="55">
        <v>323.9</v>
      </c>
      <c r="H326" s="68">
        <v>323.9</v>
      </c>
      <c r="I326" s="66">
        <f t="shared" si="8"/>
        <v>1</v>
      </c>
    </row>
    <row r="327" spans="1:9" s="18" customFormat="1" ht="32.25" customHeight="1">
      <c r="A327" s="25" t="s">
        <v>25</v>
      </c>
      <c r="B327" s="14">
        <v>913</v>
      </c>
      <c r="C327" s="15" t="s">
        <v>24</v>
      </c>
      <c r="D327" s="15" t="s">
        <v>24</v>
      </c>
      <c r="E327" s="15"/>
      <c r="F327" s="15"/>
      <c r="G327" s="52">
        <f>G328+G332</f>
        <v>1693.9</v>
      </c>
      <c r="H327" s="52">
        <f>H328+H332</f>
        <v>1693.4</v>
      </c>
      <c r="I327" s="66">
        <f t="shared" si="8"/>
        <v>0.9997048231890903</v>
      </c>
    </row>
    <row r="328" spans="1:9" s="18" customFormat="1" ht="91.5" customHeight="1">
      <c r="A328" s="23" t="s">
        <v>78</v>
      </c>
      <c r="B328" s="24">
        <v>913</v>
      </c>
      <c r="C328" s="21" t="s">
        <v>24</v>
      </c>
      <c r="D328" s="21" t="s">
        <v>24</v>
      </c>
      <c r="E328" s="21" t="s">
        <v>106</v>
      </c>
      <c r="F328" s="21"/>
      <c r="G328" s="55">
        <f aca="true" t="shared" si="9" ref="G328:H330">G329</f>
        <v>1593.9</v>
      </c>
      <c r="H328" s="55">
        <f t="shared" si="9"/>
        <v>1593.9</v>
      </c>
      <c r="I328" s="66">
        <f aca="true" t="shared" si="10" ref="I328:I391">H328/G328</f>
        <v>1</v>
      </c>
    </row>
    <row r="329" spans="1:9" s="18" customFormat="1" ht="69.75" customHeight="1">
      <c r="A329" s="23" t="s">
        <v>79</v>
      </c>
      <c r="B329" s="24">
        <v>913</v>
      </c>
      <c r="C329" s="21" t="s">
        <v>24</v>
      </c>
      <c r="D329" s="21" t="s">
        <v>24</v>
      </c>
      <c r="E329" s="21" t="s">
        <v>107</v>
      </c>
      <c r="F329" s="21"/>
      <c r="G329" s="55">
        <f t="shared" si="9"/>
        <v>1593.9</v>
      </c>
      <c r="H329" s="55">
        <f t="shared" si="9"/>
        <v>1593.9</v>
      </c>
      <c r="I329" s="66">
        <f t="shared" si="10"/>
        <v>1</v>
      </c>
    </row>
    <row r="330" spans="1:9" s="18" customFormat="1" ht="124.5" customHeight="1">
      <c r="A330" s="23" t="s">
        <v>82</v>
      </c>
      <c r="B330" s="24">
        <v>913</v>
      </c>
      <c r="C330" s="21" t="s">
        <v>24</v>
      </c>
      <c r="D330" s="21" t="s">
        <v>24</v>
      </c>
      <c r="E330" s="21" t="s">
        <v>127</v>
      </c>
      <c r="F330" s="21"/>
      <c r="G330" s="55">
        <f t="shared" si="9"/>
        <v>1593.9</v>
      </c>
      <c r="H330" s="55">
        <f t="shared" si="9"/>
        <v>1593.9</v>
      </c>
      <c r="I330" s="66">
        <f t="shared" si="10"/>
        <v>1</v>
      </c>
    </row>
    <row r="331" spans="1:9" s="18" customFormat="1" ht="31.5">
      <c r="A331" s="23" t="s">
        <v>60</v>
      </c>
      <c r="B331" s="24">
        <v>913</v>
      </c>
      <c r="C331" s="21" t="s">
        <v>24</v>
      </c>
      <c r="D331" s="21" t="s">
        <v>24</v>
      </c>
      <c r="E331" s="21" t="s">
        <v>127</v>
      </c>
      <c r="F331" s="21" t="s">
        <v>59</v>
      </c>
      <c r="G331" s="55">
        <v>1593.9</v>
      </c>
      <c r="H331" s="68">
        <v>1593.9</v>
      </c>
      <c r="I331" s="66">
        <f t="shared" si="10"/>
        <v>1</v>
      </c>
    </row>
    <row r="332" spans="1:9" s="18" customFormat="1" ht="75.75" customHeight="1">
      <c r="A332" s="23" t="s">
        <v>172</v>
      </c>
      <c r="B332" s="24">
        <v>913</v>
      </c>
      <c r="C332" s="21" t="s">
        <v>24</v>
      </c>
      <c r="D332" s="21" t="s">
        <v>24</v>
      </c>
      <c r="E332" s="21" t="s">
        <v>102</v>
      </c>
      <c r="F332" s="21"/>
      <c r="G332" s="55">
        <f>+G333</f>
        <v>100</v>
      </c>
      <c r="H332" s="55">
        <f>+H333</f>
        <v>99.5</v>
      </c>
      <c r="I332" s="66">
        <f t="shared" si="10"/>
        <v>0.995</v>
      </c>
    </row>
    <row r="333" spans="1:9" s="18" customFormat="1" ht="61.5" customHeight="1">
      <c r="A333" s="23" t="s">
        <v>95</v>
      </c>
      <c r="B333" s="24">
        <v>913</v>
      </c>
      <c r="C333" s="21" t="s">
        <v>24</v>
      </c>
      <c r="D333" s="21" t="s">
        <v>24</v>
      </c>
      <c r="E333" s="21" t="s">
        <v>128</v>
      </c>
      <c r="F333" s="21"/>
      <c r="G333" s="55">
        <f>G334</f>
        <v>100</v>
      </c>
      <c r="H333" s="55">
        <f>H334</f>
        <v>99.5</v>
      </c>
      <c r="I333" s="66">
        <f t="shared" si="10"/>
        <v>0.995</v>
      </c>
    </row>
    <row r="334" spans="1:9" s="18" customFormat="1" ht="58.5" customHeight="1">
      <c r="A334" s="23" t="s">
        <v>60</v>
      </c>
      <c r="B334" s="24">
        <v>913</v>
      </c>
      <c r="C334" s="21" t="s">
        <v>24</v>
      </c>
      <c r="D334" s="21" t="s">
        <v>24</v>
      </c>
      <c r="E334" s="21" t="s">
        <v>128</v>
      </c>
      <c r="F334" s="21" t="s">
        <v>59</v>
      </c>
      <c r="G334" s="55">
        <v>100</v>
      </c>
      <c r="H334" s="68">
        <v>99.5</v>
      </c>
      <c r="I334" s="66">
        <f t="shared" si="10"/>
        <v>0.995</v>
      </c>
    </row>
    <row r="335" spans="1:9" s="18" customFormat="1" ht="31.5">
      <c r="A335" s="25" t="s">
        <v>35</v>
      </c>
      <c r="B335" s="14">
        <v>913</v>
      </c>
      <c r="C335" s="15" t="s">
        <v>24</v>
      </c>
      <c r="D335" s="15" t="s">
        <v>27</v>
      </c>
      <c r="E335" s="15"/>
      <c r="F335" s="15"/>
      <c r="G335" s="52">
        <f>G342+G345+G336+G338+G340</f>
        <v>8762.9</v>
      </c>
      <c r="H335" s="52">
        <f>H342+H345+H336+H338+H340</f>
        <v>8625.8</v>
      </c>
      <c r="I335" s="66">
        <f t="shared" si="10"/>
        <v>0.9843544945166554</v>
      </c>
    </row>
    <row r="336" spans="1:9" s="18" customFormat="1" ht="93.75" customHeight="1">
      <c r="A336" s="23" t="s">
        <v>236</v>
      </c>
      <c r="B336" s="24">
        <v>913</v>
      </c>
      <c r="C336" s="21" t="s">
        <v>24</v>
      </c>
      <c r="D336" s="21" t="s">
        <v>27</v>
      </c>
      <c r="E336" s="21" t="s">
        <v>150</v>
      </c>
      <c r="F336" s="21"/>
      <c r="G336" s="55">
        <f>+G337</f>
        <v>3</v>
      </c>
      <c r="H336" s="55">
        <f>+H337</f>
        <v>3</v>
      </c>
      <c r="I336" s="66">
        <f t="shared" si="10"/>
        <v>1</v>
      </c>
    </row>
    <row r="337" spans="1:9" s="18" customFormat="1" ht="31.5">
      <c r="A337" s="23" t="s">
        <v>60</v>
      </c>
      <c r="B337" s="24">
        <v>913</v>
      </c>
      <c r="C337" s="21" t="s">
        <v>24</v>
      </c>
      <c r="D337" s="21" t="s">
        <v>27</v>
      </c>
      <c r="E337" s="21" t="s">
        <v>150</v>
      </c>
      <c r="F337" s="21" t="s">
        <v>59</v>
      </c>
      <c r="G337" s="55">
        <v>3</v>
      </c>
      <c r="H337" s="68">
        <v>3</v>
      </c>
      <c r="I337" s="66">
        <f t="shared" si="10"/>
        <v>1</v>
      </c>
    </row>
    <row r="338" spans="1:9" s="18" customFormat="1" ht="94.5">
      <c r="A338" s="23" t="s">
        <v>241</v>
      </c>
      <c r="B338" s="24">
        <v>913</v>
      </c>
      <c r="C338" s="21" t="s">
        <v>24</v>
      </c>
      <c r="D338" s="21" t="s">
        <v>27</v>
      </c>
      <c r="E338" s="21" t="s">
        <v>153</v>
      </c>
      <c r="F338" s="21"/>
      <c r="G338" s="55">
        <f>+G339</f>
        <v>5</v>
      </c>
      <c r="H338" s="55">
        <f>+H339</f>
        <v>5</v>
      </c>
      <c r="I338" s="66">
        <f t="shared" si="10"/>
        <v>1</v>
      </c>
    </row>
    <row r="339" spans="1:9" s="18" customFormat="1" ht="31.5">
      <c r="A339" s="23" t="s">
        <v>60</v>
      </c>
      <c r="B339" s="24">
        <v>913</v>
      </c>
      <c r="C339" s="21" t="s">
        <v>24</v>
      </c>
      <c r="D339" s="21" t="s">
        <v>27</v>
      </c>
      <c r="E339" s="21" t="s">
        <v>153</v>
      </c>
      <c r="F339" s="21" t="s">
        <v>59</v>
      </c>
      <c r="G339" s="55">
        <v>5</v>
      </c>
      <c r="H339" s="68">
        <v>5</v>
      </c>
      <c r="I339" s="66">
        <f t="shared" si="10"/>
        <v>1</v>
      </c>
    </row>
    <row r="340" spans="1:9" s="18" customFormat="1" ht="126">
      <c r="A340" s="23" t="s">
        <v>259</v>
      </c>
      <c r="B340" s="24">
        <v>913</v>
      </c>
      <c r="C340" s="21" t="s">
        <v>24</v>
      </c>
      <c r="D340" s="21" t="s">
        <v>27</v>
      </c>
      <c r="E340" s="21" t="s">
        <v>178</v>
      </c>
      <c r="F340" s="21"/>
      <c r="G340" s="55">
        <f>G341</f>
        <v>3</v>
      </c>
      <c r="H340" s="55">
        <f>H341</f>
        <v>3</v>
      </c>
      <c r="I340" s="66">
        <f t="shared" si="10"/>
        <v>1</v>
      </c>
    </row>
    <row r="341" spans="1:9" s="18" customFormat="1" ht="31.5">
      <c r="A341" s="23" t="s">
        <v>60</v>
      </c>
      <c r="B341" s="24">
        <v>913</v>
      </c>
      <c r="C341" s="21" t="s">
        <v>24</v>
      </c>
      <c r="D341" s="21" t="s">
        <v>27</v>
      </c>
      <c r="E341" s="21" t="s">
        <v>178</v>
      </c>
      <c r="F341" s="21" t="s">
        <v>59</v>
      </c>
      <c r="G341" s="55">
        <v>3</v>
      </c>
      <c r="H341" s="68">
        <v>3</v>
      </c>
      <c r="I341" s="66">
        <f t="shared" si="10"/>
        <v>1</v>
      </c>
    </row>
    <row r="342" spans="1:9" s="18" customFormat="1" ht="87.75" customHeight="1">
      <c r="A342" s="23" t="s">
        <v>55</v>
      </c>
      <c r="B342" s="24">
        <v>913</v>
      </c>
      <c r="C342" s="21" t="s">
        <v>24</v>
      </c>
      <c r="D342" s="21" t="s">
        <v>27</v>
      </c>
      <c r="E342" s="21" t="s">
        <v>99</v>
      </c>
      <c r="F342" s="21"/>
      <c r="G342" s="55">
        <f>G343</f>
        <v>1869.5</v>
      </c>
      <c r="H342" s="55">
        <f>H343</f>
        <v>1849.1</v>
      </c>
      <c r="I342" s="66">
        <f t="shared" si="10"/>
        <v>0.9890879914415619</v>
      </c>
    </row>
    <row r="343" spans="1:9" s="18" customFormat="1" ht="69.75" customHeight="1">
      <c r="A343" s="23" t="s">
        <v>88</v>
      </c>
      <c r="B343" s="24">
        <v>913</v>
      </c>
      <c r="C343" s="21" t="s">
        <v>24</v>
      </c>
      <c r="D343" s="21" t="s">
        <v>27</v>
      </c>
      <c r="E343" s="21" t="s">
        <v>100</v>
      </c>
      <c r="F343" s="21"/>
      <c r="G343" s="55">
        <f>G344</f>
        <v>1869.5</v>
      </c>
      <c r="H343" s="55">
        <f>H344</f>
        <v>1849.1</v>
      </c>
      <c r="I343" s="66">
        <f t="shared" si="10"/>
        <v>0.9890879914415619</v>
      </c>
    </row>
    <row r="344" spans="1:9" s="18" customFormat="1" ht="94.5">
      <c r="A344" s="23" t="s">
        <v>58</v>
      </c>
      <c r="B344" s="24">
        <v>913</v>
      </c>
      <c r="C344" s="21" t="s">
        <v>24</v>
      </c>
      <c r="D344" s="21" t="s">
        <v>27</v>
      </c>
      <c r="E344" s="21" t="s">
        <v>100</v>
      </c>
      <c r="F344" s="21" t="s">
        <v>57</v>
      </c>
      <c r="G344" s="55">
        <v>1869.5</v>
      </c>
      <c r="H344" s="68">
        <v>1849.1</v>
      </c>
      <c r="I344" s="66">
        <f t="shared" si="10"/>
        <v>0.9890879914415619</v>
      </c>
    </row>
    <row r="345" spans="1:9" s="18" customFormat="1" ht="94.5" customHeight="1">
      <c r="A345" s="23" t="s">
        <v>55</v>
      </c>
      <c r="B345" s="24">
        <v>913</v>
      </c>
      <c r="C345" s="21" t="s">
        <v>24</v>
      </c>
      <c r="D345" s="21" t="s">
        <v>27</v>
      </c>
      <c r="E345" s="21" t="s">
        <v>102</v>
      </c>
      <c r="F345" s="21"/>
      <c r="G345" s="55">
        <f>+G346+G350+G352+G354</f>
        <v>6882.4</v>
      </c>
      <c r="H345" s="55">
        <f>+H346+H350+H352+H354</f>
        <v>6765.699999999999</v>
      </c>
      <c r="I345" s="66">
        <f t="shared" si="10"/>
        <v>0.9830437056840636</v>
      </c>
    </row>
    <row r="346" spans="1:9" s="18" customFormat="1" ht="72.75" customHeight="1">
      <c r="A346" s="23" t="s">
        <v>77</v>
      </c>
      <c r="B346" s="24">
        <v>913</v>
      </c>
      <c r="C346" s="21" t="s">
        <v>24</v>
      </c>
      <c r="D346" s="21" t="s">
        <v>27</v>
      </c>
      <c r="E346" s="21" t="s">
        <v>110</v>
      </c>
      <c r="F346" s="21"/>
      <c r="G346" s="55">
        <f>G347+G348+G349</f>
        <v>6409.7</v>
      </c>
      <c r="H346" s="55">
        <f>H347+H348+H349</f>
        <v>6326.7</v>
      </c>
      <c r="I346" s="66">
        <f t="shared" si="10"/>
        <v>0.9870508760160381</v>
      </c>
    </row>
    <row r="347" spans="1:9" s="18" customFormat="1" ht="94.5">
      <c r="A347" s="23" t="s">
        <v>58</v>
      </c>
      <c r="B347" s="24">
        <v>913</v>
      </c>
      <c r="C347" s="21" t="s">
        <v>24</v>
      </c>
      <c r="D347" s="21" t="s">
        <v>27</v>
      </c>
      <c r="E347" s="24" t="s">
        <v>110</v>
      </c>
      <c r="F347" s="21" t="s">
        <v>57</v>
      </c>
      <c r="G347" s="55">
        <v>5757.9</v>
      </c>
      <c r="H347" s="68">
        <v>5734</v>
      </c>
      <c r="I347" s="66">
        <f t="shared" si="10"/>
        <v>0.995849181125063</v>
      </c>
    </row>
    <row r="348" spans="1:9" s="18" customFormat="1" ht="31.5">
      <c r="A348" s="23" t="s">
        <v>60</v>
      </c>
      <c r="B348" s="24">
        <v>913</v>
      </c>
      <c r="C348" s="21" t="s">
        <v>24</v>
      </c>
      <c r="D348" s="21" t="s">
        <v>27</v>
      </c>
      <c r="E348" s="24" t="s">
        <v>110</v>
      </c>
      <c r="F348" s="21" t="s">
        <v>59</v>
      </c>
      <c r="G348" s="55">
        <v>649</v>
      </c>
      <c r="H348" s="68">
        <v>589.9</v>
      </c>
      <c r="I348" s="66">
        <f t="shared" si="10"/>
        <v>0.9089368258859784</v>
      </c>
    </row>
    <row r="349" spans="1:9" s="18" customFormat="1" ht="31.5">
      <c r="A349" s="23" t="s">
        <v>62</v>
      </c>
      <c r="B349" s="24">
        <v>913</v>
      </c>
      <c r="C349" s="21" t="s">
        <v>24</v>
      </c>
      <c r="D349" s="21" t="s">
        <v>27</v>
      </c>
      <c r="E349" s="24" t="s">
        <v>110</v>
      </c>
      <c r="F349" s="21" t="s">
        <v>61</v>
      </c>
      <c r="G349" s="55">
        <v>2.8</v>
      </c>
      <c r="H349" s="68">
        <v>2.8</v>
      </c>
      <c r="I349" s="66">
        <f t="shared" si="10"/>
        <v>1</v>
      </c>
    </row>
    <row r="350" spans="1:9" s="18" customFormat="1" ht="15.75">
      <c r="A350" s="23" t="s">
        <v>180</v>
      </c>
      <c r="B350" s="24">
        <v>913</v>
      </c>
      <c r="C350" s="21" t="s">
        <v>24</v>
      </c>
      <c r="D350" s="21" t="s">
        <v>27</v>
      </c>
      <c r="E350" s="24" t="s">
        <v>225</v>
      </c>
      <c r="F350" s="21"/>
      <c r="G350" s="55">
        <f>+G351</f>
        <v>167.4</v>
      </c>
      <c r="H350" s="55">
        <f>+H351</f>
        <v>154.4</v>
      </c>
      <c r="I350" s="66">
        <f t="shared" si="10"/>
        <v>0.9223416965352449</v>
      </c>
    </row>
    <row r="351" spans="1:9" s="18" customFormat="1" ht="31.5">
      <c r="A351" s="23" t="s">
        <v>60</v>
      </c>
      <c r="B351" s="24">
        <v>913</v>
      </c>
      <c r="C351" s="21" t="s">
        <v>24</v>
      </c>
      <c r="D351" s="21" t="s">
        <v>27</v>
      </c>
      <c r="E351" s="24" t="s">
        <v>225</v>
      </c>
      <c r="F351" s="21" t="s">
        <v>59</v>
      </c>
      <c r="G351" s="55">
        <v>167.4</v>
      </c>
      <c r="H351" s="68">
        <v>154.4</v>
      </c>
      <c r="I351" s="66">
        <f t="shared" si="10"/>
        <v>0.9223416965352449</v>
      </c>
    </row>
    <row r="352" spans="1:9" s="18" customFormat="1" ht="15.75">
      <c r="A352" s="23" t="s">
        <v>185</v>
      </c>
      <c r="B352" s="24">
        <v>913</v>
      </c>
      <c r="C352" s="21" t="s">
        <v>24</v>
      </c>
      <c r="D352" s="21" t="s">
        <v>27</v>
      </c>
      <c r="E352" s="24" t="s">
        <v>226</v>
      </c>
      <c r="F352" s="21"/>
      <c r="G352" s="55">
        <f>+G353</f>
        <v>113.7</v>
      </c>
      <c r="H352" s="55">
        <f>+H353</f>
        <v>113.7</v>
      </c>
      <c r="I352" s="66">
        <f t="shared" si="10"/>
        <v>1</v>
      </c>
    </row>
    <row r="353" spans="1:9" s="18" customFormat="1" ht="31.5">
      <c r="A353" s="23" t="s">
        <v>60</v>
      </c>
      <c r="B353" s="24">
        <v>913</v>
      </c>
      <c r="C353" s="21" t="s">
        <v>24</v>
      </c>
      <c r="D353" s="21" t="s">
        <v>27</v>
      </c>
      <c r="E353" s="24" t="s">
        <v>226</v>
      </c>
      <c r="F353" s="21" t="s">
        <v>59</v>
      </c>
      <c r="G353" s="55">
        <v>113.7</v>
      </c>
      <c r="H353" s="68">
        <v>113.7</v>
      </c>
      <c r="I353" s="66">
        <f t="shared" si="10"/>
        <v>1</v>
      </c>
    </row>
    <row r="354" spans="1:9" s="18" customFormat="1" ht="15.75">
      <c r="A354" s="23" t="s">
        <v>190</v>
      </c>
      <c r="B354" s="24">
        <v>913</v>
      </c>
      <c r="C354" s="21" t="s">
        <v>24</v>
      </c>
      <c r="D354" s="21" t="s">
        <v>27</v>
      </c>
      <c r="E354" s="24" t="s">
        <v>227</v>
      </c>
      <c r="F354" s="21"/>
      <c r="G354" s="55">
        <f>+G355</f>
        <v>191.6</v>
      </c>
      <c r="H354" s="55">
        <f>+H355</f>
        <v>170.9</v>
      </c>
      <c r="I354" s="66">
        <f t="shared" si="10"/>
        <v>0.8919624217118999</v>
      </c>
    </row>
    <row r="355" spans="1:9" s="18" customFormat="1" ht="31.5">
      <c r="A355" s="23" t="s">
        <v>60</v>
      </c>
      <c r="B355" s="24">
        <v>913</v>
      </c>
      <c r="C355" s="21" t="s">
        <v>24</v>
      </c>
      <c r="D355" s="21" t="s">
        <v>27</v>
      </c>
      <c r="E355" s="24" t="s">
        <v>227</v>
      </c>
      <c r="F355" s="21" t="s">
        <v>59</v>
      </c>
      <c r="G355" s="55">
        <v>191.6</v>
      </c>
      <c r="H355" s="68">
        <v>170.9</v>
      </c>
      <c r="I355" s="66">
        <f t="shared" si="10"/>
        <v>0.8919624217118999</v>
      </c>
    </row>
    <row r="356" spans="1:9" s="18" customFormat="1" ht="34.5" customHeight="1">
      <c r="A356" s="25" t="s">
        <v>29</v>
      </c>
      <c r="B356" s="14">
        <v>913</v>
      </c>
      <c r="C356" s="15" t="s">
        <v>30</v>
      </c>
      <c r="D356" s="15"/>
      <c r="E356" s="15"/>
      <c r="F356" s="15"/>
      <c r="G356" s="52">
        <f>G364+G357</f>
        <v>8042.2</v>
      </c>
      <c r="H356" s="52">
        <f>H364+H357</f>
        <v>7739.699999999999</v>
      </c>
      <c r="I356" s="66">
        <f t="shared" si="10"/>
        <v>0.9623859143020566</v>
      </c>
    </row>
    <row r="357" spans="1:9" s="18" customFormat="1" ht="31.5">
      <c r="A357" s="25" t="s">
        <v>31</v>
      </c>
      <c r="B357" s="14">
        <v>913</v>
      </c>
      <c r="C357" s="15" t="s">
        <v>30</v>
      </c>
      <c r="D357" s="15" t="s">
        <v>11</v>
      </c>
      <c r="E357" s="15"/>
      <c r="F357" s="15"/>
      <c r="G357" s="52">
        <f>+G358</f>
        <v>3072</v>
      </c>
      <c r="H357" s="52">
        <f>+H358</f>
        <v>2964.4</v>
      </c>
      <c r="I357" s="66">
        <f t="shared" si="10"/>
        <v>0.9649739583333333</v>
      </c>
    </row>
    <row r="358" spans="1:9" s="18" customFormat="1" ht="78.75">
      <c r="A358" s="23" t="s">
        <v>78</v>
      </c>
      <c r="B358" s="24">
        <v>913</v>
      </c>
      <c r="C358" s="21" t="s">
        <v>30</v>
      </c>
      <c r="D358" s="21" t="s">
        <v>11</v>
      </c>
      <c r="E358" s="21" t="s">
        <v>106</v>
      </c>
      <c r="F358" s="21"/>
      <c r="G358" s="55">
        <f>G359</f>
        <v>3072</v>
      </c>
      <c r="H358" s="55">
        <f>H359</f>
        <v>2964.4</v>
      </c>
      <c r="I358" s="66">
        <f t="shared" si="10"/>
        <v>0.9649739583333333</v>
      </c>
    </row>
    <row r="359" spans="1:9" s="18" customFormat="1" ht="75" customHeight="1">
      <c r="A359" s="23" t="s">
        <v>162</v>
      </c>
      <c r="B359" s="24">
        <v>913</v>
      </c>
      <c r="C359" s="21" t="s">
        <v>30</v>
      </c>
      <c r="D359" s="21" t="s">
        <v>11</v>
      </c>
      <c r="E359" s="21" t="s">
        <v>107</v>
      </c>
      <c r="F359" s="21"/>
      <c r="G359" s="55">
        <f>G360+G362</f>
        <v>3072</v>
      </c>
      <c r="H359" s="55">
        <f>H360+H362</f>
        <v>2964.4</v>
      </c>
      <c r="I359" s="66">
        <f t="shared" si="10"/>
        <v>0.9649739583333333</v>
      </c>
    </row>
    <row r="360" spans="1:9" s="18" customFormat="1" ht="186" customHeight="1">
      <c r="A360" s="23" t="s">
        <v>83</v>
      </c>
      <c r="B360" s="24">
        <v>913</v>
      </c>
      <c r="C360" s="21">
        <v>10</v>
      </c>
      <c r="D360" s="21" t="s">
        <v>11</v>
      </c>
      <c r="E360" s="21" t="s">
        <v>123</v>
      </c>
      <c r="F360" s="21"/>
      <c r="G360" s="55">
        <f>G361</f>
        <v>3056.4</v>
      </c>
      <c r="H360" s="55">
        <f>H361</f>
        <v>2949.4</v>
      </c>
      <c r="I360" s="66">
        <f t="shared" si="10"/>
        <v>0.9649914932600445</v>
      </c>
    </row>
    <row r="361" spans="1:9" s="18" customFormat="1" ht="53.25" customHeight="1">
      <c r="A361" s="23" t="s">
        <v>69</v>
      </c>
      <c r="B361" s="24">
        <v>913</v>
      </c>
      <c r="C361" s="21" t="s">
        <v>30</v>
      </c>
      <c r="D361" s="21" t="s">
        <v>11</v>
      </c>
      <c r="E361" s="21" t="s">
        <v>123</v>
      </c>
      <c r="F361" s="21" t="s">
        <v>68</v>
      </c>
      <c r="G361" s="55">
        <v>3056.4</v>
      </c>
      <c r="H361" s="68">
        <v>2949.4</v>
      </c>
      <c r="I361" s="66">
        <f t="shared" si="10"/>
        <v>0.9649914932600445</v>
      </c>
    </row>
    <row r="362" spans="1:9" s="18" customFormat="1" ht="187.5" customHeight="1">
      <c r="A362" s="23" t="s">
        <v>84</v>
      </c>
      <c r="B362" s="24">
        <v>913</v>
      </c>
      <c r="C362" s="21">
        <v>10</v>
      </c>
      <c r="D362" s="21" t="s">
        <v>11</v>
      </c>
      <c r="E362" s="21" t="s">
        <v>129</v>
      </c>
      <c r="F362" s="21"/>
      <c r="G362" s="55">
        <f>G363</f>
        <v>15.6</v>
      </c>
      <c r="H362" s="55">
        <f>H363</f>
        <v>15</v>
      </c>
      <c r="I362" s="66">
        <f t="shared" si="10"/>
        <v>0.9615384615384616</v>
      </c>
    </row>
    <row r="363" spans="1:9" s="18" customFormat="1" ht="45" customHeight="1">
      <c r="A363" s="23" t="s">
        <v>69</v>
      </c>
      <c r="B363" s="24">
        <v>913</v>
      </c>
      <c r="C363" s="21">
        <v>10</v>
      </c>
      <c r="D363" s="21" t="s">
        <v>11</v>
      </c>
      <c r="E363" s="21" t="s">
        <v>129</v>
      </c>
      <c r="F363" s="21" t="s">
        <v>68</v>
      </c>
      <c r="G363" s="55">
        <v>15.6</v>
      </c>
      <c r="H363" s="68">
        <v>15</v>
      </c>
      <c r="I363" s="66">
        <f t="shared" si="10"/>
        <v>0.9615384615384616</v>
      </c>
    </row>
    <row r="364" spans="1:9" s="18" customFormat="1" ht="15.75">
      <c r="A364" s="25" t="s">
        <v>49</v>
      </c>
      <c r="B364" s="14">
        <v>913</v>
      </c>
      <c r="C364" s="15" t="s">
        <v>30</v>
      </c>
      <c r="D364" s="15" t="s">
        <v>15</v>
      </c>
      <c r="E364" s="15"/>
      <c r="F364" s="15"/>
      <c r="G364" s="52">
        <f>G365</f>
        <v>4970.2</v>
      </c>
      <c r="H364" s="52">
        <f>H365</f>
        <v>4775.299999999999</v>
      </c>
      <c r="I364" s="66">
        <f t="shared" si="10"/>
        <v>0.9607862862661462</v>
      </c>
    </row>
    <row r="365" spans="1:9" s="18" customFormat="1" ht="78.75">
      <c r="A365" s="23" t="s">
        <v>78</v>
      </c>
      <c r="B365" s="24">
        <v>913</v>
      </c>
      <c r="C365" s="21" t="s">
        <v>30</v>
      </c>
      <c r="D365" s="21" t="s">
        <v>15</v>
      </c>
      <c r="E365" s="21" t="s">
        <v>106</v>
      </c>
      <c r="F365" s="21"/>
      <c r="G365" s="55">
        <f>G366</f>
        <v>4970.2</v>
      </c>
      <c r="H365" s="55">
        <f>H366</f>
        <v>4775.299999999999</v>
      </c>
      <c r="I365" s="66">
        <f t="shared" si="10"/>
        <v>0.9607862862661462</v>
      </c>
    </row>
    <row r="366" spans="1:9" s="18" customFormat="1" ht="39" customHeight="1">
      <c r="A366" s="23" t="s">
        <v>162</v>
      </c>
      <c r="B366" s="24">
        <v>913</v>
      </c>
      <c r="C366" s="21" t="s">
        <v>30</v>
      </c>
      <c r="D366" s="21" t="s">
        <v>15</v>
      </c>
      <c r="E366" s="21" t="s">
        <v>107</v>
      </c>
      <c r="F366" s="21"/>
      <c r="G366" s="55">
        <f>G367+G369+G371</f>
        <v>4970.2</v>
      </c>
      <c r="H366" s="55">
        <f>H367+H369+H371</f>
        <v>4775.299999999999</v>
      </c>
      <c r="I366" s="66">
        <f t="shared" si="10"/>
        <v>0.9607862862661462</v>
      </c>
    </row>
    <row r="367" spans="1:9" s="18" customFormat="1" ht="206.25" customHeight="1">
      <c r="A367" s="23" t="s">
        <v>85</v>
      </c>
      <c r="B367" s="24">
        <v>913</v>
      </c>
      <c r="C367" s="21" t="s">
        <v>30</v>
      </c>
      <c r="D367" s="21" t="s">
        <v>15</v>
      </c>
      <c r="E367" s="21" t="s">
        <v>130</v>
      </c>
      <c r="F367" s="21"/>
      <c r="G367" s="55">
        <f>G368</f>
        <v>1150</v>
      </c>
      <c r="H367" s="55">
        <f>H368</f>
        <v>1008.2</v>
      </c>
      <c r="I367" s="66">
        <f t="shared" si="10"/>
        <v>0.8766956521739131</v>
      </c>
    </row>
    <row r="368" spans="1:9" s="18" customFormat="1" ht="31.5">
      <c r="A368" s="23" t="s">
        <v>69</v>
      </c>
      <c r="B368" s="24">
        <v>913</v>
      </c>
      <c r="C368" s="21" t="s">
        <v>30</v>
      </c>
      <c r="D368" s="21" t="s">
        <v>15</v>
      </c>
      <c r="E368" s="21" t="s">
        <v>130</v>
      </c>
      <c r="F368" s="21" t="s">
        <v>68</v>
      </c>
      <c r="G368" s="55">
        <v>1150</v>
      </c>
      <c r="H368" s="68">
        <v>1008.2</v>
      </c>
      <c r="I368" s="66">
        <f t="shared" si="10"/>
        <v>0.8766956521739131</v>
      </c>
    </row>
    <row r="369" spans="1:9" s="18" customFormat="1" ht="57" customHeight="1">
      <c r="A369" s="23" t="s">
        <v>86</v>
      </c>
      <c r="B369" s="24">
        <v>913</v>
      </c>
      <c r="C369" s="21" t="s">
        <v>30</v>
      </c>
      <c r="D369" s="21" t="s">
        <v>15</v>
      </c>
      <c r="E369" s="21" t="s">
        <v>131</v>
      </c>
      <c r="F369" s="21"/>
      <c r="G369" s="55">
        <f>G370</f>
        <v>2892.2</v>
      </c>
      <c r="H369" s="55">
        <f>H370</f>
        <v>2843.7</v>
      </c>
      <c r="I369" s="66">
        <f t="shared" si="10"/>
        <v>0.9832307585920752</v>
      </c>
    </row>
    <row r="370" spans="1:9" s="18" customFormat="1" ht="38.25" customHeight="1">
      <c r="A370" s="23" t="s">
        <v>69</v>
      </c>
      <c r="B370" s="24">
        <v>913</v>
      </c>
      <c r="C370" s="21">
        <v>10</v>
      </c>
      <c r="D370" s="21" t="s">
        <v>15</v>
      </c>
      <c r="E370" s="21" t="s">
        <v>131</v>
      </c>
      <c r="F370" s="21" t="s">
        <v>68</v>
      </c>
      <c r="G370" s="55">
        <v>2892.2</v>
      </c>
      <c r="H370" s="68">
        <v>2843.7</v>
      </c>
      <c r="I370" s="66">
        <f t="shared" si="10"/>
        <v>0.9832307585920752</v>
      </c>
    </row>
    <row r="371" spans="1:9" s="18" customFormat="1" ht="94.5">
      <c r="A371" s="23" t="s">
        <v>87</v>
      </c>
      <c r="B371" s="24">
        <v>913</v>
      </c>
      <c r="C371" s="21" t="s">
        <v>30</v>
      </c>
      <c r="D371" s="21" t="s">
        <v>15</v>
      </c>
      <c r="E371" s="21" t="s">
        <v>132</v>
      </c>
      <c r="F371" s="21"/>
      <c r="G371" s="55">
        <f>G372</f>
        <v>928</v>
      </c>
      <c r="H371" s="55">
        <f>H372</f>
        <v>923.4</v>
      </c>
      <c r="I371" s="66">
        <f t="shared" si="10"/>
        <v>0.9950431034482758</v>
      </c>
    </row>
    <row r="372" spans="1:9" s="18" customFormat="1" ht="31.5">
      <c r="A372" s="23" t="s">
        <v>69</v>
      </c>
      <c r="B372" s="24">
        <v>913</v>
      </c>
      <c r="C372" s="21" t="s">
        <v>30</v>
      </c>
      <c r="D372" s="21" t="s">
        <v>15</v>
      </c>
      <c r="E372" s="21" t="s">
        <v>132</v>
      </c>
      <c r="F372" s="21" t="s">
        <v>68</v>
      </c>
      <c r="G372" s="55">
        <v>928</v>
      </c>
      <c r="H372" s="68">
        <v>923.4</v>
      </c>
      <c r="I372" s="66">
        <f t="shared" si="10"/>
        <v>0.9950431034482758</v>
      </c>
    </row>
    <row r="373" spans="1:9" s="18" customFormat="1" ht="57" customHeight="1">
      <c r="A373" s="25" t="s">
        <v>51</v>
      </c>
      <c r="B373" s="14">
        <v>927</v>
      </c>
      <c r="C373" s="15"/>
      <c r="D373" s="15"/>
      <c r="E373" s="15"/>
      <c r="F373" s="15"/>
      <c r="G373" s="52">
        <f>G374+G388+G384</f>
        <v>20145.4</v>
      </c>
      <c r="H373" s="52">
        <f>H374+H388+H384</f>
        <v>20038.1</v>
      </c>
      <c r="I373" s="66">
        <f t="shared" si="10"/>
        <v>0.9946737220407635</v>
      </c>
    </row>
    <row r="374" spans="1:9" s="18" customFormat="1" ht="41.25" customHeight="1">
      <c r="A374" s="25" t="s">
        <v>42</v>
      </c>
      <c r="B374" s="14">
        <v>927</v>
      </c>
      <c r="C374" s="15" t="s">
        <v>9</v>
      </c>
      <c r="D374" s="15"/>
      <c r="E374" s="15"/>
      <c r="F374" s="15"/>
      <c r="G374" s="52">
        <f>G375+G381</f>
        <v>4672.8</v>
      </c>
      <c r="H374" s="52">
        <f>H375+H381</f>
        <v>4667.5</v>
      </c>
      <c r="I374" s="66">
        <f t="shared" si="10"/>
        <v>0.9988657764081492</v>
      </c>
    </row>
    <row r="375" spans="1:9" s="18" customFormat="1" ht="96.75" customHeight="1">
      <c r="A375" s="23" t="s">
        <v>41</v>
      </c>
      <c r="B375" s="14">
        <v>927</v>
      </c>
      <c r="C375" s="15" t="s">
        <v>9</v>
      </c>
      <c r="D375" s="15" t="s">
        <v>22</v>
      </c>
      <c r="E375" s="15"/>
      <c r="F375" s="15"/>
      <c r="G375" s="52">
        <f>G376</f>
        <v>4612.8</v>
      </c>
      <c r="H375" s="52">
        <f>H376</f>
        <v>4607.5</v>
      </c>
      <c r="I375" s="66">
        <f t="shared" si="10"/>
        <v>0.9988510232396809</v>
      </c>
    </row>
    <row r="376" spans="1:9" s="18" customFormat="1" ht="78.75">
      <c r="A376" s="23" t="s">
        <v>55</v>
      </c>
      <c r="B376" s="24">
        <v>927</v>
      </c>
      <c r="C376" s="21" t="s">
        <v>9</v>
      </c>
      <c r="D376" s="21" t="s">
        <v>22</v>
      </c>
      <c r="E376" s="21" t="s">
        <v>99</v>
      </c>
      <c r="F376" s="21"/>
      <c r="G376" s="55">
        <f>+G377</f>
        <v>4612.8</v>
      </c>
      <c r="H376" s="55">
        <f>+H377</f>
        <v>4607.5</v>
      </c>
      <c r="I376" s="66">
        <f t="shared" si="10"/>
        <v>0.9988510232396809</v>
      </c>
    </row>
    <row r="377" spans="1:9" s="18" customFormat="1" ht="84.75" customHeight="1">
      <c r="A377" s="23" t="s">
        <v>88</v>
      </c>
      <c r="B377" s="24">
        <v>927</v>
      </c>
      <c r="C377" s="21" t="s">
        <v>9</v>
      </c>
      <c r="D377" s="21" t="s">
        <v>22</v>
      </c>
      <c r="E377" s="21" t="s">
        <v>100</v>
      </c>
      <c r="F377" s="21"/>
      <c r="G377" s="55">
        <f>G378+G379+G380</f>
        <v>4612.8</v>
      </c>
      <c r="H377" s="55">
        <f>H378+H379+H380</f>
        <v>4607.5</v>
      </c>
      <c r="I377" s="66">
        <f t="shared" si="10"/>
        <v>0.9988510232396809</v>
      </c>
    </row>
    <row r="378" spans="1:9" s="18" customFormat="1" ht="107.25" customHeight="1">
      <c r="A378" s="23" t="s">
        <v>58</v>
      </c>
      <c r="B378" s="24">
        <v>927</v>
      </c>
      <c r="C378" s="21" t="s">
        <v>9</v>
      </c>
      <c r="D378" s="21" t="s">
        <v>22</v>
      </c>
      <c r="E378" s="21" t="s">
        <v>100</v>
      </c>
      <c r="F378" s="21" t="s">
        <v>57</v>
      </c>
      <c r="G378" s="55">
        <v>4273.7</v>
      </c>
      <c r="H378" s="68">
        <v>4273.7</v>
      </c>
      <c r="I378" s="66">
        <f t="shared" si="10"/>
        <v>1</v>
      </c>
    </row>
    <row r="379" spans="1:9" s="18" customFormat="1" ht="56.25" customHeight="1">
      <c r="A379" s="23" t="s">
        <v>60</v>
      </c>
      <c r="B379" s="24">
        <v>927</v>
      </c>
      <c r="C379" s="21" t="s">
        <v>9</v>
      </c>
      <c r="D379" s="21" t="s">
        <v>22</v>
      </c>
      <c r="E379" s="21" t="s">
        <v>100</v>
      </c>
      <c r="F379" s="21" t="s">
        <v>59</v>
      </c>
      <c r="G379" s="55">
        <v>338.6</v>
      </c>
      <c r="H379" s="68">
        <v>333.3</v>
      </c>
      <c r="I379" s="66">
        <f t="shared" si="10"/>
        <v>0.9843473124630833</v>
      </c>
    </row>
    <row r="380" spans="1:9" s="18" customFormat="1" ht="31.5">
      <c r="A380" s="23" t="s">
        <v>62</v>
      </c>
      <c r="B380" s="24">
        <v>927</v>
      </c>
      <c r="C380" s="21" t="s">
        <v>9</v>
      </c>
      <c r="D380" s="21" t="s">
        <v>22</v>
      </c>
      <c r="E380" s="21" t="s">
        <v>100</v>
      </c>
      <c r="F380" s="21" t="s">
        <v>61</v>
      </c>
      <c r="G380" s="55">
        <v>0.5</v>
      </c>
      <c r="H380" s="68">
        <v>0.5</v>
      </c>
      <c r="I380" s="66">
        <f t="shared" si="10"/>
        <v>1</v>
      </c>
    </row>
    <row r="381" spans="1:9" s="18" customFormat="1" ht="47.25">
      <c r="A381" s="25" t="s">
        <v>229</v>
      </c>
      <c r="B381" s="14">
        <v>927</v>
      </c>
      <c r="C381" s="15" t="s">
        <v>9</v>
      </c>
      <c r="D381" s="15" t="s">
        <v>45</v>
      </c>
      <c r="E381" s="15"/>
      <c r="F381" s="15"/>
      <c r="G381" s="52">
        <f>+G382</f>
        <v>60</v>
      </c>
      <c r="H381" s="52">
        <f>+H382</f>
        <v>60</v>
      </c>
      <c r="I381" s="66">
        <f t="shared" si="10"/>
        <v>1</v>
      </c>
    </row>
    <row r="382" spans="1:9" s="18" customFormat="1" ht="78.75">
      <c r="A382" s="23" t="s">
        <v>230</v>
      </c>
      <c r="B382" s="24">
        <v>927</v>
      </c>
      <c r="C382" s="21" t="s">
        <v>9</v>
      </c>
      <c r="D382" s="21" t="s">
        <v>45</v>
      </c>
      <c r="E382" s="21" t="s">
        <v>228</v>
      </c>
      <c r="F382" s="21"/>
      <c r="G382" s="55">
        <f>+G383</f>
        <v>60</v>
      </c>
      <c r="H382" s="55">
        <f>+H383</f>
        <v>60</v>
      </c>
      <c r="I382" s="66">
        <f t="shared" si="10"/>
        <v>1</v>
      </c>
    </row>
    <row r="383" spans="1:9" s="18" customFormat="1" ht="31.5">
      <c r="A383" s="23" t="s">
        <v>69</v>
      </c>
      <c r="B383" s="24">
        <v>927</v>
      </c>
      <c r="C383" s="21" t="s">
        <v>9</v>
      </c>
      <c r="D383" s="21" t="s">
        <v>45</v>
      </c>
      <c r="E383" s="21" t="s">
        <v>228</v>
      </c>
      <c r="F383" s="21" t="s">
        <v>68</v>
      </c>
      <c r="G383" s="55">
        <v>60</v>
      </c>
      <c r="H383" s="68">
        <v>60</v>
      </c>
      <c r="I383" s="66">
        <f t="shared" si="10"/>
        <v>1</v>
      </c>
    </row>
    <row r="384" spans="1:9" s="18" customFormat="1" ht="15.75">
      <c r="A384" s="25" t="s">
        <v>29</v>
      </c>
      <c r="B384" s="14">
        <v>927</v>
      </c>
      <c r="C384" s="15" t="s">
        <v>30</v>
      </c>
      <c r="D384" s="15"/>
      <c r="E384" s="21"/>
      <c r="F384" s="21"/>
      <c r="G384" s="52">
        <f aca="true" t="shared" si="11" ref="G384:H386">+G385</f>
        <v>114</v>
      </c>
      <c r="H384" s="52">
        <f t="shared" si="11"/>
        <v>12</v>
      </c>
      <c r="I384" s="66">
        <f t="shared" si="10"/>
        <v>0.10526315789473684</v>
      </c>
    </row>
    <row r="385" spans="1:9" s="18" customFormat="1" ht="31.5">
      <c r="A385" s="25" t="s">
        <v>31</v>
      </c>
      <c r="B385" s="14">
        <v>927</v>
      </c>
      <c r="C385" s="15" t="s">
        <v>30</v>
      </c>
      <c r="D385" s="15" t="s">
        <v>11</v>
      </c>
      <c r="E385" s="21"/>
      <c r="F385" s="21"/>
      <c r="G385" s="55">
        <f t="shared" si="11"/>
        <v>114</v>
      </c>
      <c r="H385" s="55">
        <f t="shared" si="11"/>
        <v>12</v>
      </c>
      <c r="I385" s="66">
        <f t="shared" si="10"/>
        <v>0.10526315789473684</v>
      </c>
    </row>
    <row r="386" spans="1:9" s="18" customFormat="1" ht="111.75" customHeight="1">
      <c r="A386" s="23" t="s">
        <v>322</v>
      </c>
      <c r="B386" s="24">
        <v>927</v>
      </c>
      <c r="C386" s="21" t="s">
        <v>30</v>
      </c>
      <c r="D386" s="21" t="s">
        <v>11</v>
      </c>
      <c r="E386" s="21" t="s">
        <v>323</v>
      </c>
      <c r="F386" s="21"/>
      <c r="G386" s="55">
        <f t="shared" si="11"/>
        <v>114</v>
      </c>
      <c r="H386" s="55">
        <f t="shared" si="11"/>
        <v>12</v>
      </c>
      <c r="I386" s="66">
        <f t="shared" si="10"/>
        <v>0.10526315789473684</v>
      </c>
    </row>
    <row r="387" spans="1:9" s="18" customFormat="1" ht="71.25" customHeight="1">
      <c r="A387" s="23" t="s">
        <v>69</v>
      </c>
      <c r="B387" s="24">
        <v>927</v>
      </c>
      <c r="C387" s="21" t="s">
        <v>30</v>
      </c>
      <c r="D387" s="21" t="s">
        <v>11</v>
      </c>
      <c r="E387" s="21" t="s">
        <v>323</v>
      </c>
      <c r="F387" s="21" t="s">
        <v>68</v>
      </c>
      <c r="G387" s="55">
        <v>114</v>
      </c>
      <c r="H387" s="68">
        <v>12</v>
      </c>
      <c r="I387" s="66">
        <f t="shared" si="10"/>
        <v>0.10526315789473684</v>
      </c>
    </row>
    <row r="388" spans="1:9" s="18" customFormat="1" ht="34.5" customHeight="1">
      <c r="A388" s="25" t="s">
        <v>159</v>
      </c>
      <c r="B388" s="14">
        <v>927</v>
      </c>
      <c r="C388" s="15" t="s">
        <v>148</v>
      </c>
      <c r="D388" s="15"/>
      <c r="E388" s="15"/>
      <c r="F388" s="15"/>
      <c r="G388" s="52">
        <f>+G389</f>
        <v>15358.6</v>
      </c>
      <c r="H388" s="52">
        <f>+H389</f>
        <v>15358.6</v>
      </c>
      <c r="I388" s="66">
        <f t="shared" si="10"/>
        <v>1</v>
      </c>
    </row>
    <row r="389" spans="1:9" s="18" customFormat="1" ht="31.5" customHeight="1">
      <c r="A389" s="25" t="s">
        <v>160</v>
      </c>
      <c r="B389" s="14">
        <v>927</v>
      </c>
      <c r="C389" s="15" t="s">
        <v>148</v>
      </c>
      <c r="D389" s="15" t="s">
        <v>11</v>
      </c>
      <c r="E389" s="15"/>
      <c r="F389" s="15"/>
      <c r="G389" s="52">
        <f>+G390</f>
        <v>15358.6</v>
      </c>
      <c r="H389" s="52">
        <f>+H390</f>
        <v>15358.6</v>
      </c>
      <c r="I389" s="66">
        <f t="shared" si="10"/>
        <v>1</v>
      </c>
    </row>
    <row r="390" spans="1:9" s="18" customFormat="1" ht="82.5" customHeight="1">
      <c r="A390" s="23" t="s">
        <v>172</v>
      </c>
      <c r="B390" s="24">
        <v>927</v>
      </c>
      <c r="C390" s="21" t="s">
        <v>148</v>
      </c>
      <c r="D390" s="21" t="s">
        <v>11</v>
      </c>
      <c r="E390" s="21" t="s">
        <v>102</v>
      </c>
      <c r="F390" s="21"/>
      <c r="G390" s="55">
        <f>+G393+G391+G395</f>
        <v>15358.6</v>
      </c>
      <c r="H390" s="55">
        <f>+H393+H391+H395</f>
        <v>15358.6</v>
      </c>
      <c r="I390" s="66">
        <f t="shared" si="10"/>
        <v>1</v>
      </c>
    </row>
    <row r="391" spans="1:9" s="18" customFormat="1" ht="55.5" customHeight="1">
      <c r="A391" s="23" t="s">
        <v>165</v>
      </c>
      <c r="B391" s="24">
        <v>927</v>
      </c>
      <c r="C391" s="21" t="s">
        <v>148</v>
      </c>
      <c r="D391" s="21" t="s">
        <v>11</v>
      </c>
      <c r="E391" s="21" t="s">
        <v>283</v>
      </c>
      <c r="F391" s="21"/>
      <c r="G391" s="55">
        <f>SUM(G392)</f>
        <v>890.6</v>
      </c>
      <c r="H391" s="55">
        <f>SUM(H392)</f>
        <v>890.6</v>
      </c>
      <c r="I391" s="66">
        <f t="shared" si="10"/>
        <v>1</v>
      </c>
    </row>
    <row r="392" spans="1:9" s="18" customFormat="1" ht="82.5" customHeight="1">
      <c r="A392" s="23" t="s">
        <v>282</v>
      </c>
      <c r="B392" s="24">
        <v>927</v>
      </c>
      <c r="C392" s="21" t="s">
        <v>148</v>
      </c>
      <c r="D392" s="21" t="s">
        <v>11</v>
      </c>
      <c r="E392" s="21" t="s">
        <v>283</v>
      </c>
      <c r="F392" s="21" t="s">
        <v>12</v>
      </c>
      <c r="G392" s="55">
        <v>890.6</v>
      </c>
      <c r="H392" s="68">
        <v>890.6</v>
      </c>
      <c r="I392" s="66">
        <f aca="true" t="shared" si="12" ref="I392:I407">H392/G392</f>
        <v>1</v>
      </c>
    </row>
    <row r="393" spans="1:9" s="18" customFormat="1" ht="35.25" customHeight="1">
      <c r="A393" s="23" t="s">
        <v>165</v>
      </c>
      <c r="B393" s="24">
        <v>927</v>
      </c>
      <c r="C393" s="21" t="s">
        <v>148</v>
      </c>
      <c r="D393" s="21" t="s">
        <v>11</v>
      </c>
      <c r="E393" s="21" t="s">
        <v>149</v>
      </c>
      <c r="F393" s="21"/>
      <c r="G393" s="55">
        <f>+G394</f>
        <v>14345</v>
      </c>
      <c r="H393" s="55">
        <f>+H394</f>
        <v>14345</v>
      </c>
      <c r="I393" s="66">
        <f t="shared" si="12"/>
        <v>1</v>
      </c>
    </row>
    <row r="394" spans="1:9" s="18" customFormat="1" ht="54" customHeight="1">
      <c r="A394" s="23" t="s">
        <v>268</v>
      </c>
      <c r="B394" s="24">
        <v>927</v>
      </c>
      <c r="C394" s="21" t="s">
        <v>148</v>
      </c>
      <c r="D394" s="21" t="s">
        <v>11</v>
      </c>
      <c r="E394" s="21" t="s">
        <v>149</v>
      </c>
      <c r="F394" s="21" t="s">
        <v>12</v>
      </c>
      <c r="G394" s="55">
        <v>14345</v>
      </c>
      <c r="H394" s="68">
        <v>14345</v>
      </c>
      <c r="I394" s="66">
        <f t="shared" si="12"/>
        <v>1</v>
      </c>
    </row>
    <row r="395" spans="1:9" s="18" customFormat="1" ht="54" customHeight="1">
      <c r="A395" s="23" t="s">
        <v>320</v>
      </c>
      <c r="B395" s="24">
        <v>927</v>
      </c>
      <c r="C395" s="21" t="s">
        <v>148</v>
      </c>
      <c r="D395" s="21" t="s">
        <v>11</v>
      </c>
      <c r="E395" s="21" t="s">
        <v>321</v>
      </c>
      <c r="F395" s="21"/>
      <c r="G395" s="55">
        <f>G396</f>
        <v>123</v>
      </c>
      <c r="H395" s="55">
        <f>H396</f>
        <v>123</v>
      </c>
      <c r="I395" s="66">
        <f t="shared" si="12"/>
        <v>1</v>
      </c>
    </row>
    <row r="396" spans="1:9" s="18" customFormat="1" ht="54" customHeight="1">
      <c r="A396" s="23" t="s">
        <v>268</v>
      </c>
      <c r="B396" s="24">
        <v>927</v>
      </c>
      <c r="C396" s="21" t="s">
        <v>148</v>
      </c>
      <c r="D396" s="21" t="s">
        <v>11</v>
      </c>
      <c r="E396" s="21" t="s">
        <v>321</v>
      </c>
      <c r="F396" s="21" t="s">
        <v>12</v>
      </c>
      <c r="G396" s="55">
        <v>123</v>
      </c>
      <c r="H396" s="68">
        <v>123</v>
      </c>
      <c r="I396" s="66">
        <f t="shared" si="12"/>
        <v>1</v>
      </c>
    </row>
    <row r="397" spans="1:9" s="18" customFormat="1" ht="15.75">
      <c r="A397" s="36" t="s">
        <v>97</v>
      </c>
      <c r="B397" s="14">
        <v>931</v>
      </c>
      <c r="C397" s="15"/>
      <c r="D397" s="15"/>
      <c r="E397" s="15"/>
      <c r="F397" s="15"/>
      <c r="G397" s="52">
        <f aca="true" t="shared" si="13" ref="G397:H399">G398</f>
        <v>1271.1</v>
      </c>
      <c r="H397" s="52">
        <f t="shared" si="13"/>
        <v>1256.9</v>
      </c>
      <c r="I397" s="66">
        <f t="shared" si="12"/>
        <v>0.9888285736763435</v>
      </c>
    </row>
    <row r="398" spans="1:9" s="18" customFormat="1" ht="35.25" customHeight="1">
      <c r="A398" s="36" t="s">
        <v>8</v>
      </c>
      <c r="B398" s="14">
        <v>931</v>
      </c>
      <c r="C398" s="15" t="s">
        <v>9</v>
      </c>
      <c r="D398" s="15"/>
      <c r="E398" s="15"/>
      <c r="F398" s="15"/>
      <c r="G398" s="52">
        <f t="shared" si="13"/>
        <v>1271.1</v>
      </c>
      <c r="H398" s="52">
        <f t="shared" si="13"/>
        <v>1256.9</v>
      </c>
      <c r="I398" s="66">
        <f t="shared" si="12"/>
        <v>0.9888285736763435</v>
      </c>
    </row>
    <row r="399" spans="1:9" s="18" customFormat="1" ht="94.5">
      <c r="A399" s="25" t="s">
        <v>41</v>
      </c>
      <c r="B399" s="14">
        <v>931</v>
      </c>
      <c r="C399" s="15" t="s">
        <v>9</v>
      </c>
      <c r="D399" s="15" t="s">
        <v>22</v>
      </c>
      <c r="E399" s="15"/>
      <c r="F399" s="15"/>
      <c r="G399" s="52">
        <f t="shared" si="13"/>
        <v>1271.1</v>
      </c>
      <c r="H399" s="52">
        <f t="shared" si="13"/>
        <v>1256.9</v>
      </c>
      <c r="I399" s="66">
        <f t="shared" si="12"/>
        <v>0.9888285736763435</v>
      </c>
    </row>
    <row r="400" spans="1:9" s="18" customFormat="1" ht="78.75">
      <c r="A400" s="23" t="s">
        <v>55</v>
      </c>
      <c r="B400" s="24">
        <v>931</v>
      </c>
      <c r="C400" s="21" t="s">
        <v>9</v>
      </c>
      <c r="D400" s="21" t="s">
        <v>22</v>
      </c>
      <c r="E400" s="21" t="s">
        <v>99</v>
      </c>
      <c r="F400" s="21"/>
      <c r="G400" s="55">
        <f>G401+G405</f>
        <v>1271.1</v>
      </c>
      <c r="H400" s="55">
        <f>H401+H405</f>
        <v>1256.9</v>
      </c>
      <c r="I400" s="66">
        <f t="shared" si="12"/>
        <v>0.9888285736763435</v>
      </c>
    </row>
    <row r="401" spans="1:9" s="18" customFormat="1" ht="63">
      <c r="A401" s="23" t="s">
        <v>88</v>
      </c>
      <c r="B401" s="24">
        <v>931</v>
      </c>
      <c r="C401" s="21" t="s">
        <v>9</v>
      </c>
      <c r="D401" s="21" t="s">
        <v>22</v>
      </c>
      <c r="E401" s="21" t="s">
        <v>100</v>
      </c>
      <c r="F401" s="21"/>
      <c r="G401" s="55">
        <f>G402+G403+G404</f>
        <v>414</v>
      </c>
      <c r="H401" s="55">
        <f>H402+H403+H404</f>
        <v>402.1</v>
      </c>
      <c r="I401" s="66">
        <f t="shared" si="12"/>
        <v>0.971256038647343</v>
      </c>
    </row>
    <row r="402" spans="1:9" s="18" customFormat="1" ht="94.5">
      <c r="A402" s="23" t="s">
        <v>58</v>
      </c>
      <c r="B402" s="31">
        <v>931</v>
      </c>
      <c r="C402" s="32" t="s">
        <v>9</v>
      </c>
      <c r="D402" s="32" t="s">
        <v>22</v>
      </c>
      <c r="E402" s="32" t="s">
        <v>100</v>
      </c>
      <c r="F402" s="32" t="s">
        <v>57</v>
      </c>
      <c r="G402" s="57">
        <v>358.2</v>
      </c>
      <c r="H402" s="68">
        <v>358.1</v>
      </c>
      <c r="I402" s="66">
        <f t="shared" si="12"/>
        <v>0.9997208263539923</v>
      </c>
    </row>
    <row r="403" spans="1:9" s="18" customFormat="1" ht="52.5" customHeight="1">
      <c r="A403" s="23" t="s">
        <v>60</v>
      </c>
      <c r="B403" s="31">
        <v>931</v>
      </c>
      <c r="C403" s="32" t="s">
        <v>9</v>
      </c>
      <c r="D403" s="32" t="s">
        <v>22</v>
      </c>
      <c r="E403" s="32" t="s">
        <v>100</v>
      </c>
      <c r="F403" s="32" t="s">
        <v>59</v>
      </c>
      <c r="G403" s="57">
        <v>55.7</v>
      </c>
      <c r="H403" s="68">
        <v>43.9</v>
      </c>
      <c r="I403" s="66">
        <f t="shared" si="12"/>
        <v>0.7881508078994613</v>
      </c>
    </row>
    <row r="404" spans="1:9" s="18" customFormat="1" ht="52.5" customHeight="1">
      <c r="A404" s="23" t="s">
        <v>62</v>
      </c>
      <c r="B404" s="31">
        <v>931</v>
      </c>
      <c r="C404" s="32" t="s">
        <v>9</v>
      </c>
      <c r="D404" s="32" t="s">
        <v>22</v>
      </c>
      <c r="E404" s="32" t="s">
        <v>100</v>
      </c>
      <c r="F404" s="32" t="s">
        <v>61</v>
      </c>
      <c r="G404" s="57">
        <v>0.1</v>
      </c>
      <c r="H404" s="68">
        <v>0.1</v>
      </c>
      <c r="I404" s="66">
        <f t="shared" si="12"/>
        <v>1</v>
      </c>
    </row>
    <row r="405" spans="1:9" s="18" customFormat="1" ht="46.5" customHeight="1">
      <c r="A405" s="23" t="s">
        <v>93</v>
      </c>
      <c r="B405" s="31">
        <v>931</v>
      </c>
      <c r="C405" s="32" t="s">
        <v>9</v>
      </c>
      <c r="D405" s="32" t="s">
        <v>22</v>
      </c>
      <c r="E405" s="32" t="s">
        <v>133</v>
      </c>
      <c r="F405" s="32"/>
      <c r="G405" s="57">
        <f>G406</f>
        <v>857.1</v>
      </c>
      <c r="H405" s="57">
        <f>H406</f>
        <v>854.8</v>
      </c>
      <c r="I405" s="66">
        <f t="shared" si="12"/>
        <v>0.9973165324932912</v>
      </c>
    </row>
    <row r="406" spans="1:9" s="18" customFormat="1" ht="94.5">
      <c r="A406" s="23" t="s">
        <v>58</v>
      </c>
      <c r="B406" s="31">
        <v>931</v>
      </c>
      <c r="C406" s="32" t="s">
        <v>9</v>
      </c>
      <c r="D406" s="32" t="s">
        <v>22</v>
      </c>
      <c r="E406" s="32" t="s">
        <v>133</v>
      </c>
      <c r="F406" s="32" t="s">
        <v>57</v>
      </c>
      <c r="G406" s="60">
        <v>857.1</v>
      </c>
      <c r="H406" s="68">
        <v>854.8</v>
      </c>
      <c r="I406" s="66">
        <f t="shared" si="12"/>
        <v>0.9973165324932912</v>
      </c>
    </row>
    <row r="407" spans="1:9" s="18" customFormat="1" ht="15.75">
      <c r="A407" s="25" t="s">
        <v>164</v>
      </c>
      <c r="B407" s="48"/>
      <c r="C407" s="48"/>
      <c r="D407" s="48"/>
      <c r="E407" s="48"/>
      <c r="F407" s="49"/>
      <c r="G407" s="61">
        <f>+G397+G373+G208+G149+G15+G7</f>
        <v>326234.49999999994</v>
      </c>
      <c r="H407" s="61">
        <f>+H397+H373+H208+H149+H15+H7</f>
        <v>309357.76999999996</v>
      </c>
      <c r="I407" s="66">
        <f t="shared" si="12"/>
        <v>0.9482681016262842</v>
      </c>
    </row>
    <row r="408" spans="1:6" ht="0.75" customHeight="1" hidden="1">
      <c r="A408" s="8" t="s">
        <v>37</v>
      </c>
      <c r="B408" s="1"/>
      <c r="C408" s="1"/>
      <c r="D408" s="1"/>
      <c r="E408" s="1"/>
      <c r="F408" s="1"/>
    </row>
    <row r="409" ht="9.75" customHeight="1">
      <c r="A409" s="4" t="s">
        <v>38</v>
      </c>
    </row>
    <row r="410" spans="1:7" s="18" customFormat="1" ht="15.75">
      <c r="A410" s="70" t="s">
        <v>314</v>
      </c>
      <c r="B410" s="70"/>
      <c r="F410" s="70" t="s">
        <v>315</v>
      </c>
      <c r="G410" s="70"/>
    </row>
    <row r="411" spans="1:10" s="18" customFormat="1" ht="0.75" customHeight="1">
      <c r="A411" s="44" t="s">
        <v>98</v>
      </c>
      <c r="D411" s="45"/>
      <c r="E411" s="46"/>
      <c r="F411" s="18">
        <v>0</v>
      </c>
      <c r="J411" s="47"/>
    </row>
    <row r="412" s="18" customFormat="1" ht="7.5" customHeight="1"/>
    <row r="413" s="18" customFormat="1" ht="24" customHeight="1"/>
    <row r="414" s="18" customFormat="1" ht="15.75"/>
    <row r="421" ht="15.75">
      <c r="A421" s="18"/>
    </row>
  </sheetData>
  <sheetProtection/>
  <mergeCells count="11">
    <mergeCell ref="E5:E6"/>
    <mergeCell ref="F5:F6"/>
    <mergeCell ref="F410:G410"/>
    <mergeCell ref="A410:B410"/>
    <mergeCell ref="F1:I1"/>
    <mergeCell ref="A3:I3"/>
    <mergeCell ref="G5:I5"/>
    <mergeCell ref="A5:A6"/>
    <mergeCell ref="B5:B6"/>
    <mergeCell ref="C5:C6"/>
    <mergeCell ref="D5:D6"/>
  </mergeCells>
  <printOptions/>
  <pageMargins left="0.8661417322834646" right="0.15748031496062992" top="0.5905511811023623" bottom="0.1968503937007874" header="0.15748031496062992" footer="0.15748031496062992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 отдел</dc:creator>
  <cp:keywords/>
  <dc:description/>
  <cp:lastModifiedBy>Юрий</cp:lastModifiedBy>
  <cp:lastPrinted>2019-03-14T11:46:13Z</cp:lastPrinted>
  <dcterms:created xsi:type="dcterms:W3CDTF">2011-02-28T06:12:35Z</dcterms:created>
  <dcterms:modified xsi:type="dcterms:W3CDTF">2019-06-17T06:45:21Z</dcterms:modified>
  <cp:category/>
  <cp:version/>
  <cp:contentType/>
  <cp:contentStatus/>
</cp:coreProperties>
</file>