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<sst xmlns="http://schemas.openxmlformats.org/spreadsheetml/2006/main" count="1665" uniqueCount="338">
  <si>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</si>
  <si>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</si>
  <si>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</si>
  <si>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</si>
  <si>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</si>
  <si>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</si>
  <si>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</si>
  <si>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</si>
  <si>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</si>
  <si>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</si>
  <si>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</si>
  <si>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</si>
  <si>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</si>
  <si>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11</t>
  </si>
  <si>
    <t>Прочие расходы</t>
  </si>
  <si>
    <t>12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</si>
  <si>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</si>
  <si>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</si>
  <si>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</si>
  <si>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</si>
  <si>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</si>
  <si>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</si>
  <si>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</si>
  <si>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</si>
  <si>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</si>
  <si>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</si>
  <si>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</si>
  <si>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</si>
  <si>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</si>
  <si>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Физическая культура и спорт</t>
  </si>
  <si>
    <t>СОЦИАЛЬНАЯ ПОЛИТИКА</t>
  </si>
  <si>
    <t>10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</si>
  <si>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</si>
  <si>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</si>
  <si>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</si>
  <si>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</si>
  <si>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13</t>
  </si>
  <si>
    <t>Средства массовой информации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</si>
  <si>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</si>
  <si>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Другие общегосударственные вопросы</t>
  </si>
  <si>
    <t>Охрана семьи и детства</t>
  </si>
  <si>
    <t>100</t>
  </si>
  <si>
    <t>Обеспечение деятельности муниципальных органов</t>
  </si>
  <si>
    <t>Расходы  на выплаты персоналу в целях обеспечения выполнения функций муниципальными органами, казенными учреждениями</t>
  </si>
  <si>
    <t>200</t>
  </si>
  <si>
    <t>800</t>
  </si>
  <si>
    <t>Закупка товаров , работ и услуг для муниципальных нужд</t>
  </si>
  <si>
    <t>Субвенция на организационное обеспечение деятельности органов опеки и попечительства</t>
  </si>
  <si>
    <t>600</t>
  </si>
  <si>
    <t>Субвенции на осуществление образовательного процесса муниципальными общеобразовательными организациями</t>
  </si>
  <si>
    <t>Социальное обеспечение и иные выплаты населению</t>
  </si>
  <si>
    <t>300</t>
  </si>
  <si>
    <t>Предоставление услуг в сфере средств массовой информации</t>
  </si>
  <si>
    <t>Закупка товаров ,работ и услуг для муниципальных нужд</t>
  </si>
  <si>
    <t>Предоставление субсидий бюджетным,автономным учреждениям и иным некомерческим организациям</t>
  </si>
  <si>
    <t>Расходы на выплаты персоналу  в целях обеспечения выполнения функций муниципальными органами,казенными учреждениями</t>
  </si>
  <si>
    <t>Расходы на обеспечениедеятельности (оказание услуг)казенных учреждений</t>
  </si>
  <si>
    <t>Другие вопросы в области культуры, кинематографии.</t>
  </si>
  <si>
    <t>Непрограммные направления обеспечения деятельности муниципальных органов</t>
  </si>
  <si>
    <t xml:space="preserve"> Расходы на обеспечение деятельности (оказание услуг) казенных учреждений</t>
  </si>
  <si>
    <t>Субвенция на предоставление субсидий гражданам на оплату жилья и коммунальных услуг</t>
  </si>
  <si>
    <t>Государственная программа Волгоградской области"Развитие образования Волгоградской области на 2014-2020 годы"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</si>
  <si>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</si>
  <si>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Областная ведомственная целевая программа"Сохранение и развитие культуры и искусства Волгоградской области"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</si>
  <si>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</si>
  <si>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</si>
  <si>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</si>
  <si>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Председатель контрольно-счетной палаты</t>
  </si>
  <si>
    <t>Софинансирование организации отдыха детей в каникулярный период</t>
  </si>
  <si>
    <t>Иные бюджетные ассигнования</t>
  </si>
  <si>
    <t>Обслуживание муниципального долга</t>
  </si>
  <si>
    <t>700</t>
  </si>
  <si>
    <t>Другие вопросы в области национальной экономики</t>
  </si>
  <si>
    <t xml:space="preserve">Непрограммные направления обеспечения деятельности муниципальных органов </t>
  </si>
  <si>
    <t>Сумма</t>
  </si>
  <si>
    <t>14</t>
  </si>
  <si>
    <t>90 0 00 00000</t>
  </si>
  <si>
    <t>90 0 00 00010</t>
  </si>
  <si>
    <t xml:space="preserve">90 0 00 00010 </t>
  </si>
  <si>
    <t>90 0 00 00030</t>
  </si>
  <si>
    <t>Субвенция на организационное обеспечение деятельности территориальных административных комиссий</t>
  </si>
  <si>
    <t xml:space="preserve">90 0 00 70010 </t>
  </si>
  <si>
    <t>90 0 00 70010</t>
  </si>
  <si>
    <t>90 0 00 70020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</si>
  <si>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</si>
  <si>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11 0 00 00000</t>
  </si>
  <si>
    <t>11 1 00 00000</t>
  </si>
  <si>
    <t>17 0 00 00000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</si>
  <si>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</si>
  <si>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74 0 0 00000</t>
  </si>
  <si>
    <t>74 0 00 70040</t>
  </si>
  <si>
    <t>11 1 00 70030</t>
  </si>
  <si>
    <t>Непрограммные направления обеспечения деятельности муниципальных органов Клетского муниципального района</t>
  </si>
  <si>
    <t>Обеспечениедеятельности муниципальных органов Клетского муниципального района</t>
  </si>
  <si>
    <t>90 0 00 00070</t>
  </si>
  <si>
    <t>Непрограммные расходы муниципальных служащих администрации Клетского муниципального района</t>
  </si>
  <si>
    <t>99 0 00 00000</t>
  </si>
  <si>
    <t xml:space="preserve">Субвенция на государственную регистрацию актов гражданского состояния </t>
  </si>
  <si>
    <t>Оценка недвижимости</t>
  </si>
  <si>
    <t>99 0 00 00590</t>
  </si>
  <si>
    <t>99 0 00 59320</t>
  </si>
  <si>
    <t>99 0 00 00080</t>
  </si>
  <si>
    <t>99 0 00 00290</t>
  </si>
  <si>
    <t>Дорожный фонд</t>
  </si>
  <si>
    <t>Жилищное хозяйство</t>
  </si>
  <si>
    <t>Содержание муниципального имущества</t>
  </si>
  <si>
    <t>99 0 00 00600</t>
  </si>
  <si>
    <t>06 0 00 00000</t>
  </si>
  <si>
    <t>99 0 00 00620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</si>
  <si>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</si>
  <si>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21 0 00 00000</t>
  </si>
  <si>
    <t>52 0 00 00000</t>
  </si>
  <si>
    <t>08 0 00 00000</t>
  </si>
  <si>
    <t>51 0 00 00000</t>
  </si>
  <si>
    <t>Субвенциина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</si>
  <si>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02 0 00 00000</t>
  </si>
  <si>
    <t>11 1 00 70390</t>
  </si>
  <si>
    <t>50 0 00 00000</t>
  </si>
  <si>
    <t>99 0 00 00280</t>
  </si>
  <si>
    <t xml:space="preserve">КУЛЬТУРА , КИНЕМАТОГРАФИЯ </t>
  </si>
  <si>
    <t xml:space="preserve">08 </t>
  </si>
  <si>
    <t>99 0 00 00130</t>
  </si>
  <si>
    <t xml:space="preserve">99 0 00 00130 </t>
  </si>
  <si>
    <t>01 0 00 00000</t>
  </si>
  <si>
    <t>02 1 00 00000</t>
  </si>
  <si>
    <t>02 1 00 70530</t>
  </si>
  <si>
    <t>11 1 00 70420</t>
  </si>
  <si>
    <t>72 0 00 00000</t>
  </si>
  <si>
    <t>72 0 00 70450</t>
  </si>
  <si>
    <t>99 0 00 00350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</si>
  <si>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</si>
  <si>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11 1 00 70340</t>
  </si>
  <si>
    <t>11 1 00 70400</t>
  </si>
  <si>
    <t>11 1 00 70410</t>
  </si>
  <si>
    <t>05 0 00 00000</t>
  </si>
  <si>
    <t>Периодическая печать и издательства</t>
  </si>
  <si>
    <t>99 0 00 60090</t>
  </si>
  <si>
    <t>Межбюджетные трасферты</t>
  </si>
  <si>
    <t>Прочие межбюджетные трансферты</t>
  </si>
  <si>
    <t>99 0 00 00450</t>
  </si>
  <si>
    <t>99 0 00 00320</t>
  </si>
  <si>
    <t>ВСЕГО</t>
  </si>
  <si>
    <t>Иные межбюджетные трансферты</t>
  </si>
  <si>
    <t>Обеспечение деятельности муниципальных органов Клетского муниципального района</t>
  </si>
  <si>
    <t>Дорожные хозяйство (дорожные фонды)</t>
  </si>
  <si>
    <t>Подпрограмма "Обеспечение функционирования региональной системы образования "</t>
  </si>
  <si>
    <t xml:space="preserve"> Расходы на обеспечение деятельности (оказание услуг)  казенных учреждений ( МУХЭС)</t>
  </si>
  <si>
    <t>Подпрограмма "Развитие мер социальной поддержки отдельных категорий граждан на территории Волгоградской области"</t>
  </si>
  <si>
    <t>Подпрограмма "Обеспечение функционирования региональной системы образования"</t>
  </si>
  <si>
    <t>Непрограммные расходы муниципальных органов администрации Клетского муниципального района</t>
  </si>
  <si>
    <t>МП"Развитие муниципальнойслужбы в Клетском муниципальном районе на 2017-2019 г.г."</t>
  </si>
  <si>
    <t>МП "Создание условий для оказания медецинской помощи населению Клетского муниципального района "2017-2019г.г."</t>
  </si>
  <si>
    <t>25 0 00 00000</t>
  </si>
  <si>
    <t>МП"Развитие и поддержка малого предпринимательства в клетском муниципальном районе на 2017-2019г.г."</t>
  </si>
  <si>
    <t>МП"Формирование доступной среды жизнидеятельности для инвалилов и моломобильных групп населения Клетского муниципального района на 2017-2019 гг."</t>
  </si>
  <si>
    <t>52 1 00 00010</t>
  </si>
  <si>
    <t>52 1 00 00000</t>
  </si>
  <si>
    <t>оплата услуг электроэнергии</t>
  </si>
  <si>
    <t>Оплата услуг. Предоставлений газа</t>
  </si>
  <si>
    <t>52 1 00 00020</t>
  </si>
  <si>
    <t>52 1 00 00030</t>
  </si>
  <si>
    <t>Приобретение продуктов питания</t>
  </si>
  <si>
    <t>52 1 00 00040</t>
  </si>
  <si>
    <t>оплата услуг связи</t>
  </si>
  <si>
    <t>52 1 00 00060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</si>
  <si>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(фин.грамотность)</t>
  </si>
  <si>
    <t>52 1 00 70350</t>
  </si>
  <si>
    <t>Расходы на осуществление образовательного процесса муниципальными дошкольными образовательными организациями(областная субвенция педперсонал)</t>
  </si>
  <si>
    <t>52 1 00 70351</t>
  </si>
  <si>
    <t>Расходы на осуществление образовательного процесса муниципальными дошкольными образовательными организациями(областная субвенция прочий персонал)</t>
  </si>
  <si>
    <t>52 1 00 70352</t>
  </si>
  <si>
    <t>Расходы на осуществление образовательного процесса муниципальными дошкольными образовательными организациями(областная субвенция учебные расходы)</t>
  </si>
  <si>
    <t>52 1 000 70353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</si>
  <si>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2017-2019 годы</t>
  </si>
  <si>
    <t>22 0 00 00000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</si>
  <si>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2017-2019 г."</t>
  </si>
  <si>
    <t>52 2 00 00020</t>
  </si>
  <si>
    <t>52 2 00 00000</t>
  </si>
  <si>
    <t>52 2 00 00010</t>
  </si>
  <si>
    <t>52 2 00 00030</t>
  </si>
  <si>
    <t>52 2 00 00040</t>
  </si>
  <si>
    <t>приобретение продуктов питания для инвалидов</t>
  </si>
  <si>
    <t>52 2 00 00050</t>
  </si>
  <si>
    <t>52 2 00 00060</t>
  </si>
  <si>
    <t>Приобретение ГСМ</t>
  </si>
  <si>
    <t>52 2 00 00070</t>
  </si>
  <si>
    <t>Дотация на сбалансированность в сфере дополнительного образования детей (фин.грамотность)</t>
  </si>
  <si>
    <t>52 2 00 70360</t>
  </si>
  <si>
    <t>Субвенции на осуществление образовательного процесса муниципальными общеобразовательными организациями педперсонал</t>
  </si>
  <si>
    <t>52 2 00 70361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</si>
  <si>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</si>
  <si>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52 2 00 70362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</si>
  <si>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</si>
  <si>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52 2 00 70363</t>
  </si>
  <si>
    <t>52 2 00 70370</t>
  </si>
  <si>
    <t>52 3 00 00000</t>
  </si>
  <si>
    <t>52 3 00 00010</t>
  </si>
  <si>
    <t>52 3 00 00020</t>
  </si>
  <si>
    <t>52 3 00 00030</t>
  </si>
  <si>
    <t>52 3 00 00060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</si>
  <si>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</si>
  <si>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МП "Сохранение казачьей культуры и народных промыслов в Клетском муниципальном районе на 2017-2019 г.г."</t>
  </si>
  <si>
    <t>99 0 00 01590</t>
  </si>
  <si>
    <t>99 0 00 03590</t>
  </si>
  <si>
    <t>99 0 00 06590</t>
  </si>
  <si>
    <t>МП "Развитие физической культуры и спорта в Клетском муниципальном районе на 2017-2019гг"</t>
  </si>
  <si>
    <t>99 0 00 70510</t>
  </si>
  <si>
    <t>Оплата услуг отопления</t>
  </si>
  <si>
    <t>Оплата услуг связи</t>
  </si>
  <si>
    <t>Оплата услуг электроэнергии</t>
  </si>
  <si>
    <t>Приобретение продуктов питания и средств по уходу и содержанию детей</t>
  </si>
  <si>
    <t>27 0 00 00000</t>
  </si>
  <si>
    <t>МП "Развитие культуры в Клетском муниципальном районе на 2017-2019 гг"</t>
  </si>
  <si>
    <t xml:space="preserve"> Расходы на обеспечение деятельности (оказание услуг)  муниципального казенного учреждения "Центр муниципальных закупок Клетского муниципального района"</t>
  </si>
  <si>
    <t>99 0 00 00190</t>
  </si>
  <si>
    <t>28 0 00 00000</t>
  </si>
  <si>
    <t>Непрограммные направления расходов муниципальных органов</t>
  </si>
  <si>
    <t>Субсидии на финансовое обеспечение затрат в связи с производством,выполнением работ,оказанием услуг, порядком предоствления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</si>
  <si>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</si>
  <si>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</si>
  <si>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</si>
  <si>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</si>
  <si>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</si>
  <si>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52 1 00 71490</t>
  </si>
  <si>
    <t>52 1 00 71491</t>
  </si>
  <si>
    <t>52 1 00 71492</t>
  </si>
  <si>
    <t>52 1 00 71493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</si>
  <si>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2017-2019 г.г."</t>
  </si>
  <si>
    <t>Ведомственная программа "Развитие образования в Клетском муниципальном районе Волгоградской области на 2018-2020гг"</t>
  </si>
  <si>
    <t>Ведомственная программа "Сохранение и развитие культуры Клетского муниципального района на 2018-2020 г.г."</t>
  </si>
  <si>
    <t>Ведомственная целевая программа "Приоритетные направления молодежной политики на территории Клетского муниципального района на  2018-2020годы"</t>
  </si>
  <si>
    <t>52 2 00 71170</t>
  </si>
  <si>
    <t>Межбюджетные трансферты (на вопросы местного значения)</t>
  </si>
  <si>
    <t>52 1 00 71170</t>
  </si>
  <si>
    <t xml:space="preserve">МП "Молодой семье доступное жилье на 2017-2019гг"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</si>
  <si>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</si>
  <si>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</si>
  <si>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Г.В. Лыгина</t>
  </si>
  <si>
    <t>Председатель Клетской районной Думы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</si>
  <si>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</si>
  <si>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52 2 00 00111</t>
  </si>
  <si>
    <t>Расходы направленные на проживание и питание детей участвующих в соревнованиях</t>
  </si>
  <si>
    <t>52 3 00 00080</t>
  </si>
  <si>
    <t>МП"Формирование доступной среды жизнедеятельности для инвалидови маломобильных групп населения в Клктск5ом муниципальном районе на 2017-2019 годы"</t>
  </si>
  <si>
    <t>Государственная программа Волгоградской области"Развитие образования Волгоградской области на 2019-2021 годы"</t>
  </si>
  <si>
    <t>МП "Профилактика правонарушений на территории Клетского муниципального района Волгоградской области на период 2019-2021 гг"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</si>
  <si>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2019-2021 г."</t>
  </si>
  <si>
    <t>МП  "Профилактика правонарушений на территории Клетского муниципального района Волгоградской области на период 2019-2021гг"</t>
  </si>
  <si>
    <t>МП "Профилактика правонарушений на территории Клетского муниципального района Волгоградской области 2019-2021г.г"</t>
  </si>
  <si>
    <t>Ведомственная программа "Сохранение и развитие культуры Клетского муниципального района на 2019-2021 г.г."</t>
  </si>
  <si>
    <t>МП "Сохранение казачьей культуры и народных промыслов в Клетском муниципальном районе на 2019-2021 г.г."</t>
  </si>
  <si>
    <t>Дополнительное образование</t>
  </si>
  <si>
    <t xml:space="preserve"> Материальная помощь заслуженным работникам</t>
  </si>
  <si>
    <t>Подпрограмма"Обеспечение функционирования региональной системы образования "</t>
  </si>
  <si>
    <t>Ведомственная целевая программа"Развитие архивного дела в Волгоградской области"</t>
  </si>
  <si>
    <t>52 2 00 00112</t>
  </si>
  <si>
    <t>Расходы на приобретение горюче-смазочных материалов</t>
  </si>
  <si>
    <t>52 3 00 00070</t>
  </si>
  <si>
    <t>Оплата услуг предоставления газа</t>
  </si>
  <si>
    <t>Иные межбюджетные трансферты на киновидеообслуживание</t>
  </si>
  <si>
    <t>99 0 00 00050</t>
  </si>
  <si>
    <t>Иные межбюджетные трансферты на организацию водоснабжения в Распопинском сп</t>
  </si>
  <si>
    <t>Иные межбюджетные трансферты на софинансирование расходов на строительство пожарного поста Перекопского сп</t>
  </si>
  <si>
    <t>Иные межбюджетные трансферты на передоваемые полномочия по содержанию мест захоронения в сельских поселениях</t>
  </si>
  <si>
    <t>99 0 00 00321</t>
  </si>
  <si>
    <t>Другие вопросы в области социальной политики</t>
  </si>
  <si>
    <t>Расходы на ремонт медицинских кабинетов в общеобразовательных учреждениях</t>
  </si>
  <si>
    <t>Расходы по передоваемым полномочиям на  мобподготовку</t>
  </si>
  <si>
    <t>Социальное обеспечение и иные выплаты населению(компенсация при увольнении работника 2-3 мес.)</t>
  </si>
  <si>
    <t>51 0 00 00200</t>
  </si>
  <si>
    <t>59 2 01 L4970</t>
  </si>
  <si>
    <t>01 0 00 L4970</t>
  </si>
  <si>
    <t>Субсидия  на приобретение жилья по подпрограмме "Молодой семье доступное жилье на 2017-2019гг" (федер. бюд.)</t>
  </si>
  <si>
    <t xml:space="preserve">МП "Молодой семье доступное жилье на 2017-2019гг"(софинансирование федеральн. части) </t>
  </si>
  <si>
    <t>52 3 Р55 2280</t>
  </si>
  <si>
    <t>Массовый  спорт</t>
  </si>
  <si>
    <t>Субсидия  бюджетам муниципальных районов на оснащение объектов спортивной инфраструктуры спортивно-технологическим  оборудованием</t>
  </si>
  <si>
    <t xml:space="preserve">Физическая культура </t>
  </si>
  <si>
    <t xml:space="preserve">                     тыс.  руб. </t>
  </si>
  <si>
    <t>52 1 00 70980</t>
  </si>
  <si>
    <t xml:space="preserve">Cсубсидия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области" 
</t>
  </si>
  <si>
    <t>Реконструкция системы газопотребления котельной МКОУ"Верхнечеренская СШ" ,МКОУ" Манойлинская СШ"</t>
  </si>
  <si>
    <t>52 2 00 00113</t>
  </si>
  <si>
    <t>Софинансирование областной субсидии на приобретение и замену оконных блоков(райбюджет)</t>
  </si>
  <si>
    <t>52 2 00 00120</t>
  </si>
  <si>
    <t>Межбюджетные трансферты, передаваемые бюджетам муниципальных районов на реализацию социальных гарантий установленных Законом  Волгоградской области от 26.11.2004 г. №  964-ОД "О гшосударственных  гарантиях молодым специалистам, рапботающим в областных государственных  и муниципальных учреждениях, расположенных в сельских поселениях и рабочих поселках Волгорадской области</t>
  </si>
  <si>
    <t>52 2 00 70870</t>
  </si>
  <si>
    <t>52 2 00 70980</t>
  </si>
  <si>
    <t>52 3 00 70980</t>
  </si>
  <si>
    <t>52 1 00 70870</t>
  </si>
  <si>
    <t>МП "Развитие физической культуры и спорта в Клетском муниципальном районе на 2017-2019гг" (софиню субсидии по ГТО)</t>
  </si>
  <si>
    <t>05 0 P5 52280</t>
  </si>
  <si>
    <t>Субсидии бюджетам муниципальных образований Волгоградской области на реализацию мероприятий  в сфере дорожной деятельности с целью организации освещения улично-дорожной сети населенных пунктов</t>
  </si>
  <si>
    <t>99 0 00 71740</t>
  </si>
  <si>
    <t>Иные межбюджетные трансферты по передаваемым полномочиям от поселений на реализацию мероприятий в сфере улично-дорожной сети</t>
  </si>
  <si>
    <t>99 0 00 00602</t>
  </si>
  <si>
    <t>МП "Развитие физической культуры и спорта в Клетском муниципальном районе на 2017-2019 гг"</t>
  </si>
  <si>
    <t>Межбюджетные трансферты на поддержку отрасли культуры</t>
  </si>
  <si>
    <t xml:space="preserve">Субсидия прбедителям и призерам областного конкурса на лучшую организацию работы в представительных органах </t>
  </si>
  <si>
    <t>58 2 02 R5190</t>
  </si>
  <si>
    <t>58 2 02R5190</t>
  </si>
  <si>
    <t>Субсидия  из обл. бюджета на финансирование  расходных обязательств средств массовой информации</t>
  </si>
  <si>
    <t>Иные межбюджетные трансферты на софинансирование расходов на финансирование проекта "Родниковая Балка", Клетское с/п,(обл. бюд.)</t>
  </si>
  <si>
    <t>Иные межбюджетные трансферты на передоваемые полномочия на финансирование  ремонта автомоб. дорог, Клетское с/п.</t>
  </si>
  <si>
    <t>99 0 00 000324</t>
  </si>
  <si>
    <t>Иные межбюджетные трансферты на передоваемые полномочия на финансирование  строительства спортивной площадки, Кременское с/п.</t>
  </si>
  <si>
    <t>58202L4670</t>
  </si>
  <si>
    <t>90 0 00 70070</t>
  </si>
  <si>
    <t>90 0 00  00060</t>
  </si>
  <si>
    <t>Субсидия из областного бюджета бюджетам муниципальных образований Волгоградской области на обеспечение развития и укрепления мат. техн.  базы домов культуры в населенных пунктах с числом жителей до 50 чел.</t>
  </si>
  <si>
    <t>Софинансирование обл. субсидии на обеспечение развития и укрепления мат. техн.  базы домов культуры в населенных пунктах с числом жителей до 50 чел.</t>
  </si>
  <si>
    <t>27 0 00L4670</t>
  </si>
  <si>
    <t>61 0 00 70840</t>
  </si>
  <si>
    <t>Приобретение объектов недвижимого имущества в муниципальную собственность</t>
  </si>
  <si>
    <t>99 0 00 00090</t>
  </si>
  <si>
    <t>МП"Развитие агропромышленного комплекса Клетского муниципального района Волгоградской области на 2019-2025 гг"</t>
  </si>
  <si>
    <t>99 0 00 60040</t>
  </si>
  <si>
    <t>Субсидия МУН "Клетская ЦРА"</t>
  </si>
  <si>
    <t>10 0 00 60040</t>
  </si>
  <si>
    <t>Субсидии на иные цели МАУ МФЦ</t>
  </si>
  <si>
    <t>99 0 06 00100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</si>
  <si>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</si>
  <si>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софинансирование расходов по газификации пож. поста Перекопского СП</t>
  </si>
  <si>
    <t>Дотация на поддержку мер по обеспечению сбалансированности местных бюджетов (компенсация на оплату спутникового телевидения)</t>
  </si>
  <si>
    <t>9900071160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</si>
  <si>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РФ</t>
  </si>
  <si>
    <t>99 0 00 55500</t>
  </si>
  <si>
    <t xml:space="preserve">Отчет об исполнении расходов по разделам, подразделам, целевым статьям и видам расходов классификации расходов районного бюджета за  2019 год. </t>
  </si>
  <si>
    <t>план</t>
  </si>
  <si>
    <t>исполнение</t>
  </si>
  <si>
    <t>процент исполнения</t>
  </si>
  <si>
    <t xml:space="preserve">Приложение № 3  к  проекту решения Клетской районной Думы от   .  .2020г. №  /  "Об исполнении районного бюджета за 2019 год"  </t>
  </si>
  <si>
    <t>99 0 00 00322</t>
  </si>
  <si>
    <t>99 0 00 00323</t>
  </si>
  <si>
    <t>99 0 00 00324</t>
  </si>
  <si>
    <t>99 0 00 00325</t>
  </si>
  <si>
    <t>99 0 00 00326</t>
  </si>
  <si>
    <t>99 0 00 00327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</si>
</sst>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180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view="pageBreakPreview" zoomScale="60" zoomScaleNormal="110" workbookViewId="0" topLeftCell="A1">
      <selection activeCell="I107" sqref="I107"/>
    </sheetView>
  </sheetViews>
  <sheetFormatPr defaultColWidth="9.00390625" defaultRowHeight="12.75"/>
  <cols>
    <col min="1" max="1" width="64.00390625" style="66" customWidth="1"/>
    <col min="2" max="2" width="9.625" style="1" customWidth="1"/>
    <col min="3" max="3" width="11.625" style="1" customWidth="1"/>
    <col min="4" max="4" width="16.00390625" style="1" customWidth="1"/>
    <col min="5" max="5" width="10.75390625" style="1" customWidth="1"/>
    <col min="6" max="6" width="13.125" style="2" customWidth="1"/>
    <col min="7" max="8" width="9.125" style="1" hidden="1" customWidth="1"/>
    <col min="9" max="9" width="10.375" style="2" bestFit="1" customWidth="1"/>
    <col min="10" max="10" width="14.125" style="1" bestFit="1" customWidth="1"/>
    <col min="11" max="16384" width="9.125" style="1" customWidth="1"/>
  </cols>
  <sheetData>
    <row r="1" spans="1:9" s="5" customFormat="1" ht="75.75" customHeight="1">
      <c r="A1" s="50"/>
      <c r="C1" s="82" t="s">
        <v>331</v>
      </c>
      <c r="D1" s="82"/>
      <c r="E1" s="82"/>
      <c r="F1" s="82"/>
      <c r="G1" s="49"/>
      <c r="H1" s="49"/>
      <c r="I1" s="73"/>
    </row>
    <row r="2" spans="1:9" s="5" customFormat="1" ht="15">
      <c r="A2" s="83" t="s">
        <v>327</v>
      </c>
      <c r="B2" s="83"/>
      <c r="C2" s="83"/>
      <c r="D2" s="83"/>
      <c r="E2" s="83"/>
      <c r="F2" s="83"/>
      <c r="G2" s="6"/>
      <c r="H2" s="6"/>
      <c r="I2" s="14"/>
    </row>
    <row r="3" spans="1:9" s="5" customFormat="1" ht="15" customHeight="1">
      <c r="A3" s="83"/>
      <c r="B3" s="83"/>
      <c r="C3" s="83"/>
      <c r="D3" s="83"/>
      <c r="E3" s="83"/>
      <c r="F3" s="83"/>
      <c r="I3" s="14"/>
    </row>
    <row r="4" spans="1:9" s="5" customFormat="1" ht="15">
      <c r="A4" s="50"/>
      <c r="E4" s="80" t="s">
        <v>278</v>
      </c>
      <c r="F4" s="81"/>
      <c r="I4" s="14"/>
    </row>
    <row r="5" spans="1:11" s="5" customFormat="1" ht="28.5">
      <c r="A5" s="5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4" t="s">
        <v>74</v>
      </c>
      <c r="G5" s="85"/>
      <c r="H5" s="85"/>
      <c r="I5" s="85"/>
      <c r="J5" s="86"/>
      <c r="K5" s="14"/>
    </row>
    <row r="6" spans="1:11" s="5" customFormat="1" ht="30">
      <c r="A6" s="52"/>
      <c r="B6" s="9"/>
      <c r="C6" s="9"/>
      <c r="D6" s="9"/>
      <c r="E6" s="9"/>
      <c r="F6" s="76" t="s">
        <v>328</v>
      </c>
      <c r="I6" s="76" t="s">
        <v>329</v>
      </c>
      <c r="J6" s="76" t="s">
        <v>330</v>
      </c>
      <c r="K6" s="14"/>
    </row>
    <row r="7" spans="1:11" s="5" customFormat="1" ht="15">
      <c r="A7" s="52">
        <v>1</v>
      </c>
      <c r="B7" s="9">
        <f>A7+1</f>
        <v>2</v>
      </c>
      <c r="C7" s="9">
        <f>B7+1</f>
        <v>3</v>
      </c>
      <c r="D7" s="9">
        <f>C7+1</f>
        <v>4</v>
      </c>
      <c r="E7" s="9">
        <f>D7+1</f>
        <v>5</v>
      </c>
      <c r="F7" s="76">
        <v>6</v>
      </c>
      <c r="I7" s="76">
        <v>6</v>
      </c>
      <c r="J7" s="76">
        <v>6</v>
      </c>
      <c r="K7" s="14"/>
    </row>
    <row r="8" spans="1:11" s="5" customFormat="1" ht="15">
      <c r="A8" s="52"/>
      <c r="B8" s="9"/>
      <c r="C8" s="9"/>
      <c r="D8" s="9"/>
      <c r="E8" s="9"/>
      <c r="F8" s="10"/>
      <c r="I8" s="10"/>
      <c r="J8" s="10"/>
      <c r="K8" s="14"/>
    </row>
    <row r="9" spans="1:11" s="5" customFormat="1" ht="15">
      <c r="A9" s="51" t="s">
        <v>5</v>
      </c>
      <c r="B9" s="11" t="s">
        <v>6</v>
      </c>
      <c r="C9" s="11"/>
      <c r="D9" s="7"/>
      <c r="E9" s="7"/>
      <c r="F9" s="12">
        <f>F14+F22+F48+F58+F10</f>
        <v>44871.700000000004</v>
      </c>
      <c r="G9" s="12">
        <f>G14+G22+G48+G58+G10</f>
        <v>0</v>
      </c>
      <c r="H9" s="12">
        <f>H14+H22+H48+H58+H10</f>
        <v>0</v>
      </c>
      <c r="I9" s="12">
        <f>I14+I22+I48+I58+I10</f>
        <v>40605.9</v>
      </c>
      <c r="J9" s="77">
        <f>I9/F9</f>
        <v>0.9049333990020435</v>
      </c>
      <c r="K9" s="14"/>
    </row>
    <row r="10" spans="1:10" s="14" customFormat="1" ht="28.5">
      <c r="A10" s="53" t="s">
        <v>235</v>
      </c>
      <c r="B10" s="13" t="s">
        <v>6</v>
      </c>
      <c r="C10" s="13" t="s">
        <v>7</v>
      </c>
      <c r="D10" s="8"/>
      <c r="E10" s="8"/>
      <c r="F10" s="12">
        <f>F11</f>
        <v>1558.2</v>
      </c>
      <c r="I10" s="12">
        <f>I11</f>
        <v>1486.8</v>
      </c>
      <c r="J10" s="77">
        <f aca="true" t="shared" si="0" ref="J10:J69">I10/F10</f>
        <v>0.954177897574124</v>
      </c>
    </row>
    <row r="11" spans="1:10" s="14" customFormat="1" ht="30">
      <c r="A11" s="54" t="s">
        <v>73</v>
      </c>
      <c r="B11" s="15" t="s">
        <v>6</v>
      </c>
      <c r="C11" s="15" t="s">
        <v>7</v>
      </c>
      <c r="D11" s="16" t="s">
        <v>76</v>
      </c>
      <c r="E11" s="8"/>
      <c r="F11" s="18">
        <f>F12</f>
        <v>1558.2</v>
      </c>
      <c r="I11" s="18">
        <f>I12</f>
        <v>1486.8</v>
      </c>
      <c r="J11" s="79">
        <f t="shared" si="0"/>
        <v>0.954177897574124</v>
      </c>
    </row>
    <row r="12" spans="1:10" s="14" customFormat="1" ht="15">
      <c r="A12" s="54" t="s">
        <v>236</v>
      </c>
      <c r="B12" s="15" t="s">
        <v>6</v>
      </c>
      <c r="C12" s="15" t="s">
        <v>7</v>
      </c>
      <c r="D12" s="17" t="s">
        <v>79</v>
      </c>
      <c r="E12" s="17"/>
      <c r="F12" s="18">
        <f>F13</f>
        <v>1558.2</v>
      </c>
      <c r="I12" s="18">
        <f>I13</f>
        <v>1486.8</v>
      </c>
      <c r="J12" s="79">
        <f t="shared" si="0"/>
        <v>0.954177897574124</v>
      </c>
    </row>
    <row r="13" spans="1:10" s="14" customFormat="1" ht="30">
      <c r="A13" s="54" t="s">
        <v>43</v>
      </c>
      <c r="B13" s="15" t="s">
        <v>6</v>
      </c>
      <c r="C13" s="15" t="s">
        <v>7</v>
      </c>
      <c r="D13" s="16" t="s">
        <v>79</v>
      </c>
      <c r="E13" s="16" t="s">
        <v>41</v>
      </c>
      <c r="F13" s="19">
        <v>1558.2</v>
      </c>
      <c r="I13" s="19">
        <v>1486.8</v>
      </c>
      <c r="J13" s="79">
        <f t="shared" si="0"/>
        <v>0.954177897574124</v>
      </c>
    </row>
    <row r="14" spans="1:10" s="14" customFormat="1" ht="42.75">
      <c r="A14" s="53" t="s">
        <v>9</v>
      </c>
      <c r="B14" s="13" t="s">
        <v>6</v>
      </c>
      <c r="C14" s="13" t="s">
        <v>10</v>
      </c>
      <c r="D14" s="8"/>
      <c r="E14" s="8"/>
      <c r="F14" s="18">
        <f>F15</f>
        <v>818.2</v>
      </c>
      <c r="I14" s="18">
        <f>I15</f>
        <v>729.1</v>
      </c>
      <c r="J14" s="79">
        <f t="shared" si="0"/>
        <v>0.8911024199462234</v>
      </c>
    </row>
    <row r="15" spans="1:10" s="14" customFormat="1" ht="30">
      <c r="A15" s="54" t="s">
        <v>73</v>
      </c>
      <c r="B15" s="15" t="s">
        <v>6</v>
      </c>
      <c r="C15" s="15" t="s">
        <v>10</v>
      </c>
      <c r="D15" s="16" t="s">
        <v>76</v>
      </c>
      <c r="E15" s="15"/>
      <c r="F15" s="18">
        <f>F16+F20</f>
        <v>818.2</v>
      </c>
      <c r="I15" s="18">
        <f>I16+I20</f>
        <v>729.1</v>
      </c>
      <c r="J15" s="79">
        <f t="shared" si="0"/>
        <v>0.8911024199462234</v>
      </c>
    </row>
    <row r="16" spans="1:10" s="14" customFormat="1" ht="15">
      <c r="A16" s="54" t="s">
        <v>42</v>
      </c>
      <c r="B16" s="15" t="s">
        <v>6</v>
      </c>
      <c r="C16" s="15" t="s">
        <v>10</v>
      </c>
      <c r="D16" s="16" t="s">
        <v>77</v>
      </c>
      <c r="E16" s="15"/>
      <c r="F16" s="18">
        <f>SUM(F17:F19)</f>
        <v>748.2</v>
      </c>
      <c r="I16" s="18">
        <f>SUM(I17:I19)</f>
        <v>659.1</v>
      </c>
      <c r="J16" s="79">
        <f t="shared" si="0"/>
        <v>0.8809141940657578</v>
      </c>
    </row>
    <row r="17" spans="1:10" s="14" customFormat="1" ht="30">
      <c r="A17" s="54" t="s">
        <v>43</v>
      </c>
      <c r="B17" s="15" t="s">
        <v>6</v>
      </c>
      <c r="C17" s="15" t="s">
        <v>10</v>
      </c>
      <c r="D17" s="16" t="s">
        <v>77</v>
      </c>
      <c r="E17" s="16" t="s">
        <v>41</v>
      </c>
      <c r="F17" s="19">
        <v>631.1</v>
      </c>
      <c r="I17" s="19">
        <v>576.1</v>
      </c>
      <c r="J17" s="79">
        <f t="shared" si="0"/>
        <v>0.9128505783552527</v>
      </c>
    </row>
    <row r="18" spans="1:10" s="14" customFormat="1" ht="15">
      <c r="A18" s="54" t="s">
        <v>46</v>
      </c>
      <c r="B18" s="15" t="s">
        <v>6</v>
      </c>
      <c r="C18" s="15" t="s">
        <v>10</v>
      </c>
      <c r="D18" s="20" t="s">
        <v>78</v>
      </c>
      <c r="E18" s="20" t="s">
        <v>44</v>
      </c>
      <c r="F18" s="21">
        <v>116.2</v>
      </c>
      <c r="I18" s="21">
        <v>82.1</v>
      </c>
      <c r="J18" s="79">
        <f t="shared" si="0"/>
        <v>0.7065404475043029</v>
      </c>
    </row>
    <row r="19" spans="1:10" s="14" customFormat="1" ht="15">
      <c r="A19" s="55" t="s">
        <v>69</v>
      </c>
      <c r="B19" s="15" t="s">
        <v>6</v>
      </c>
      <c r="C19" s="15" t="s">
        <v>10</v>
      </c>
      <c r="D19" s="15" t="s">
        <v>77</v>
      </c>
      <c r="E19" s="15" t="s">
        <v>45</v>
      </c>
      <c r="F19" s="18">
        <v>0.9</v>
      </c>
      <c r="I19" s="18">
        <v>0.9</v>
      </c>
      <c r="J19" s="79">
        <f t="shared" si="0"/>
        <v>1</v>
      </c>
    </row>
    <row r="20" spans="1:10" s="14" customFormat="1" ht="30">
      <c r="A20" s="55" t="s">
        <v>298</v>
      </c>
      <c r="B20" s="15" t="s">
        <v>6</v>
      </c>
      <c r="C20" s="15" t="s">
        <v>10</v>
      </c>
      <c r="D20" s="15" t="s">
        <v>307</v>
      </c>
      <c r="E20" s="15"/>
      <c r="F20" s="18">
        <v>70</v>
      </c>
      <c r="I20" s="18">
        <v>70</v>
      </c>
      <c r="J20" s="79">
        <f t="shared" si="0"/>
        <v>1</v>
      </c>
    </row>
    <row r="21" spans="1:10" s="14" customFormat="1" ht="15">
      <c r="A21" s="54" t="s">
        <v>46</v>
      </c>
      <c r="B21" s="15" t="s">
        <v>6</v>
      </c>
      <c r="C21" s="15" t="s">
        <v>10</v>
      </c>
      <c r="D21" s="15" t="s">
        <v>307</v>
      </c>
      <c r="E21" s="15" t="s">
        <v>44</v>
      </c>
      <c r="F21" s="18">
        <v>70</v>
      </c>
      <c r="I21" s="18">
        <v>70</v>
      </c>
      <c r="J21" s="79">
        <f t="shared" si="0"/>
        <v>1</v>
      </c>
    </row>
    <row r="22" spans="1:10" s="14" customFormat="1" ht="42.75">
      <c r="A22" s="53" t="s">
        <v>38</v>
      </c>
      <c r="B22" s="13" t="s">
        <v>6</v>
      </c>
      <c r="C22" s="13" t="s">
        <v>11</v>
      </c>
      <c r="D22" s="13"/>
      <c r="E22" s="13"/>
      <c r="F22" s="12">
        <f>+F23+F28+F30+F34+F46</f>
        <v>18688.200000000004</v>
      </c>
      <c r="I22" s="12">
        <f>+I23+I28+I30+I34+I46</f>
        <v>16658.699999999997</v>
      </c>
      <c r="J22" s="77">
        <f t="shared" si="0"/>
        <v>0.891402061193694</v>
      </c>
    </row>
    <row r="23" spans="1:10" s="14" customFormat="1" ht="30">
      <c r="A23" s="55" t="s">
        <v>244</v>
      </c>
      <c r="B23" s="16" t="s">
        <v>6</v>
      </c>
      <c r="C23" s="16" t="s">
        <v>11</v>
      </c>
      <c r="D23" s="16" t="s">
        <v>85</v>
      </c>
      <c r="E23" s="16"/>
      <c r="F23" s="19">
        <f>F24</f>
        <v>324.2</v>
      </c>
      <c r="I23" s="19">
        <f>I24</f>
        <v>324.2</v>
      </c>
      <c r="J23" s="79">
        <f t="shared" si="0"/>
        <v>1</v>
      </c>
    </row>
    <row r="24" spans="1:10" s="14" customFormat="1" ht="30">
      <c r="A24" s="55" t="s">
        <v>253</v>
      </c>
      <c r="B24" s="16" t="s">
        <v>6</v>
      </c>
      <c r="C24" s="16" t="s">
        <v>11</v>
      </c>
      <c r="D24" s="16" t="s">
        <v>86</v>
      </c>
      <c r="E24" s="16"/>
      <c r="F24" s="19">
        <f>F25</f>
        <v>324.2</v>
      </c>
      <c r="I24" s="19">
        <f>I25</f>
        <v>324.2</v>
      </c>
      <c r="J24" s="79">
        <f t="shared" si="0"/>
        <v>1</v>
      </c>
    </row>
    <row r="25" spans="1:10" s="14" customFormat="1" ht="45">
      <c r="A25" s="55" t="s">
        <v>84</v>
      </c>
      <c r="B25" s="16" t="s">
        <v>6</v>
      </c>
      <c r="C25" s="16" t="s">
        <v>11</v>
      </c>
      <c r="D25" s="16" t="s">
        <v>91</v>
      </c>
      <c r="E25" s="16"/>
      <c r="F25" s="19">
        <f>F26+F27</f>
        <v>324.2</v>
      </c>
      <c r="I25" s="19">
        <f>I26+I27</f>
        <v>324.2</v>
      </c>
      <c r="J25" s="79">
        <f t="shared" si="0"/>
        <v>1</v>
      </c>
    </row>
    <row r="26" spans="1:10" s="14" customFormat="1" ht="30">
      <c r="A26" s="55" t="s">
        <v>55</v>
      </c>
      <c r="B26" s="16" t="s">
        <v>6</v>
      </c>
      <c r="C26" s="16" t="s">
        <v>11</v>
      </c>
      <c r="D26" s="16" t="s">
        <v>91</v>
      </c>
      <c r="E26" s="16" t="s">
        <v>41</v>
      </c>
      <c r="F26" s="19">
        <v>304.8</v>
      </c>
      <c r="I26" s="19">
        <v>304.8</v>
      </c>
      <c r="J26" s="79">
        <f t="shared" si="0"/>
        <v>1</v>
      </c>
    </row>
    <row r="27" spans="1:10" s="14" customFormat="1" ht="15">
      <c r="A27" s="55" t="s">
        <v>53</v>
      </c>
      <c r="B27" s="16" t="s">
        <v>6</v>
      </c>
      <c r="C27" s="16" t="s">
        <v>11</v>
      </c>
      <c r="D27" s="16" t="s">
        <v>91</v>
      </c>
      <c r="E27" s="16" t="s">
        <v>44</v>
      </c>
      <c r="F27" s="19">
        <v>19.4</v>
      </c>
      <c r="I27" s="19">
        <v>19.4</v>
      </c>
      <c r="J27" s="79">
        <f t="shared" si="0"/>
        <v>1</v>
      </c>
    </row>
    <row r="28" spans="1:10" s="14" customFormat="1" ht="30">
      <c r="A28" s="55" t="s">
        <v>150</v>
      </c>
      <c r="B28" s="16" t="s">
        <v>6</v>
      </c>
      <c r="C28" s="16" t="s">
        <v>11</v>
      </c>
      <c r="D28" s="16" t="s">
        <v>87</v>
      </c>
      <c r="E28" s="16"/>
      <c r="F28" s="19">
        <f>+F29</f>
        <v>10</v>
      </c>
      <c r="I28" s="19">
        <f>+I29</f>
        <v>0</v>
      </c>
      <c r="J28" s="79">
        <f t="shared" si="0"/>
        <v>0</v>
      </c>
    </row>
    <row r="29" spans="1:10" s="14" customFormat="1" ht="30">
      <c r="A29" s="55" t="s">
        <v>55</v>
      </c>
      <c r="B29" s="16" t="s">
        <v>6</v>
      </c>
      <c r="C29" s="16" t="s">
        <v>11</v>
      </c>
      <c r="D29" s="16" t="s">
        <v>87</v>
      </c>
      <c r="E29" s="16" t="s">
        <v>41</v>
      </c>
      <c r="F29" s="19">
        <v>10</v>
      </c>
      <c r="I29" s="19">
        <v>0</v>
      </c>
      <c r="J29" s="79">
        <f t="shared" si="0"/>
        <v>0</v>
      </c>
    </row>
    <row r="30" spans="1:10" s="14" customFormat="1" ht="30">
      <c r="A30" s="55" t="s">
        <v>254</v>
      </c>
      <c r="B30" s="16" t="s">
        <v>6</v>
      </c>
      <c r="C30" s="16" t="s">
        <v>11</v>
      </c>
      <c r="D30" s="16" t="s">
        <v>89</v>
      </c>
      <c r="E30" s="16"/>
      <c r="F30" s="19">
        <f>F31</f>
        <v>172.5</v>
      </c>
      <c r="I30" s="19">
        <f>I31</f>
        <v>172.5</v>
      </c>
      <c r="J30" s="79">
        <f t="shared" si="0"/>
        <v>1</v>
      </c>
    </row>
    <row r="31" spans="1:10" s="14" customFormat="1" ht="45">
      <c r="A31" s="55" t="s">
        <v>88</v>
      </c>
      <c r="B31" s="16" t="s">
        <v>6</v>
      </c>
      <c r="C31" s="16" t="s">
        <v>11</v>
      </c>
      <c r="D31" s="16" t="s">
        <v>90</v>
      </c>
      <c r="E31" s="16"/>
      <c r="F31" s="19">
        <f>+F32+F33</f>
        <v>172.5</v>
      </c>
      <c r="I31" s="19">
        <f>+I32+I33</f>
        <v>172.5</v>
      </c>
      <c r="J31" s="79">
        <f t="shared" si="0"/>
        <v>1</v>
      </c>
    </row>
    <row r="32" spans="1:10" s="14" customFormat="1" ht="30">
      <c r="A32" s="55" t="s">
        <v>55</v>
      </c>
      <c r="B32" s="16" t="s">
        <v>6</v>
      </c>
      <c r="C32" s="16" t="s">
        <v>11</v>
      </c>
      <c r="D32" s="16" t="s">
        <v>90</v>
      </c>
      <c r="E32" s="16" t="s">
        <v>41</v>
      </c>
      <c r="F32" s="19">
        <v>109.4</v>
      </c>
      <c r="I32" s="19">
        <v>109.4</v>
      </c>
      <c r="J32" s="79">
        <f t="shared" si="0"/>
        <v>1</v>
      </c>
    </row>
    <row r="33" spans="1:10" s="14" customFormat="1" ht="15">
      <c r="A33" s="55" t="s">
        <v>53</v>
      </c>
      <c r="B33" s="16" t="s">
        <v>6</v>
      </c>
      <c r="C33" s="16" t="s">
        <v>11</v>
      </c>
      <c r="D33" s="16" t="s">
        <v>90</v>
      </c>
      <c r="E33" s="16" t="s">
        <v>44</v>
      </c>
      <c r="F33" s="19">
        <v>63.1</v>
      </c>
      <c r="I33" s="19">
        <v>63.1</v>
      </c>
      <c r="J33" s="79">
        <f t="shared" si="0"/>
        <v>1</v>
      </c>
    </row>
    <row r="34" spans="1:10" s="14" customFormat="1" ht="30">
      <c r="A34" s="55" t="s">
        <v>58</v>
      </c>
      <c r="B34" s="16" t="s">
        <v>6</v>
      </c>
      <c r="C34" s="16" t="s">
        <v>11</v>
      </c>
      <c r="D34" s="16" t="s">
        <v>76</v>
      </c>
      <c r="E34" s="16"/>
      <c r="F34" s="19">
        <f>F35+F40+F43</f>
        <v>18088.200000000004</v>
      </c>
      <c r="I34" s="19">
        <f>I35+I40+I43</f>
        <v>16068.699999999999</v>
      </c>
      <c r="J34" s="79">
        <f t="shared" si="0"/>
        <v>0.8883526276799236</v>
      </c>
    </row>
    <row r="35" spans="1:10" s="14" customFormat="1" ht="15">
      <c r="A35" s="55" t="s">
        <v>42</v>
      </c>
      <c r="B35" s="16" t="s">
        <v>6</v>
      </c>
      <c r="C35" s="16" t="s">
        <v>11</v>
      </c>
      <c r="D35" s="16" t="s">
        <v>77</v>
      </c>
      <c r="E35" s="16"/>
      <c r="F35" s="19">
        <f>SUM(F36:F39)</f>
        <v>16756.600000000002</v>
      </c>
      <c r="I35" s="19">
        <f>SUM(I36:I39)</f>
        <v>15257.3</v>
      </c>
      <c r="J35" s="79">
        <f t="shared" si="0"/>
        <v>0.9105248081353018</v>
      </c>
    </row>
    <row r="36" spans="1:10" s="14" customFormat="1" ht="30">
      <c r="A36" s="55" t="s">
        <v>55</v>
      </c>
      <c r="B36" s="16" t="s">
        <v>6</v>
      </c>
      <c r="C36" s="16" t="s">
        <v>11</v>
      </c>
      <c r="D36" s="16" t="s">
        <v>77</v>
      </c>
      <c r="E36" s="16" t="s">
        <v>41</v>
      </c>
      <c r="F36" s="19">
        <v>15914.2</v>
      </c>
      <c r="I36" s="19">
        <v>14525.6</v>
      </c>
      <c r="J36" s="79">
        <f t="shared" si="0"/>
        <v>0.9127445928793153</v>
      </c>
    </row>
    <row r="37" spans="1:10" s="14" customFormat="1" ht="15">
      <c r="A37" s="55" t="s">
        <v>53</v>
      </c>
      <c r="B37" s="16" t="s">
        <v>6</v>
      </c>
      <c r="C37" s="16" t="s">
        <v>11</v>
      </c>
      <c r="D37" s="16" t="s">
        <v>77</v>
      </c>
      <c r="E37" s="16" t="s">
        <v>44</v>
      </c>
      <c r="F37" s="19">
        <v>701.9</v>
      </c>
      <c r="I37" s="19">
        <v>608.5</v>
      </c>
      <c r="J37" s="79">
        <f t="shared" si="0"/>
        <v>0.8669326114831173</v>
      </c>
    </row>
    <row r="38" spans="1:10" s="14" customFormat="1" ht="15">
      <c r="A38" s="55" t="s">
        <v>69</v>
      </c>
      <c r="B38" s="16" t="s">
        <v>6</v>
      </c>
      <c r="C38" s="16" t="s">
        <v>11</v>
      </c>
      <c r="D38" s="16" t="s">
        <v>77</v>
      </c>
      <c r="E38" s="16" t="s">
        <v>45</v>
      </c>
      <c r="F38" s="19">
        <v>40.5</v>
      </c>
      <c r="I38" s="19">
        <v>26.3</v>
      </c>
      <c r="J38" s="79">
        <f t="shared" si="0"/>
        <v>0.6493827160493827</v>
      </c>
    </row>
    <row r="39" spans="1:10" s="14" customFormat="1" ht="15">
      <c r="A39" s="55" t="s">
        <v>267</v>
      </c>
      <c r="B39" s="16" t="s">
        <v>6</v>
      </c>
      <c r="C39" s="16" t="s">
        <v>11</v>
      </c>
      <c r="D39" s="16" t="s">
        <v>308</v>
      </c>
      <c r="E39" s="16" t="s">
        <v>44</v>
      </c>
      <c r="F39" s="19">
        <v>100</v>
      </c>
      <c r="I39" s="19">
        <v>96.9</v>
      </c>
      <c r="J39" s="79">
        <f t="shared" si="0"/>
        <v>0.9690000000000001</v>
      </c>
    </row>
    <row r="40" spans="1:10" s="14" customFormat="1" ht="30">
      <c r="A40" s="55" t="s">
        <v>80</v>
      </c>
      <c r="B40" s="16" t="s">
        <v>6</v>
      </c>
      <c r="C40" s="16" t="s">
        <v>11</v>
      </c>
      <c r="D40" s="16" t="s">
        <v>81</v>
      </c>
      <c r="E40" s="16"/>
      <c r="F40" s="19">
        <f>F41+F42</f>
        <v>298.90000000000003</v>
      </c>
      <c r="I40" s="19">
        <f>I41+I42</f>
        <v>298.90000000000003</v>
      </c>
      <c r="J40" s="79">
        <f t="shared" si="0"/>
        <v>1</v>
      </c>
    </row>
    <row r="41" spans="1:10" s="14" customFormat="1" ht="30">
      <c r="A41" s="55" t="s">
        <v>55</v>
      </c>
      <c r="B41" s="16" t="s">
        <v>6</v>
      </c>
      <c r="C41" s="16" t="s">
        <v>11</v>
      </c>
      <c r="D41" s="16" t="s">
        <v>82</v>
      </c>
      <c r="E41" s="16" t="s">
        <v>41</v>
      </c>
      <c r="F41" s="19">
        <v>278.6</v>
      </c>
      <c r="I41" s="19">
        <v>278.6</v>
      </c>
      <c r="J41" s="79">
        <f t="shared" si="0"/>
        <v>1</v>
      </c>
    </row>
    <row r="42" spans="1:10" s="14" customFormat="1" ht="15">
      <c r="A42" s="55" t="s">
        <v>53</v>
      </c>
      <c r="B42" s="16" t="s">
        <v>6</v>
      </c>
      <c r="C42" s="16" t="s">
        <v>11</v>
      </c>
      <c r="D42" s="16" t="s">
        <v>82</v>
      </c>
      <c r="E42" s="16" t="s">
        <v>44</v>
      </c>
      <c r="F42" s="19">
        <v>20.3</v>
      </c>
      <c r="I42" s="19">
        <v>20.3</v>
      </c>
      <c r="J42" s="79">
        <f t="shared" si="0"/>
        <v>1</v>
      </c>
    </row>
    <row r="43" spans="1:10" s="14" customFormat="1" ht="30">
      <c r="A43" s="55" t="s">
        <v>47</v>
      </c>
      <c r="B43" s="16" t="s">
        <v>6</v>
      </c>
      <c r="C43" s="16" t="s">
        <v>11</v>
      </c>
      <c r="D43" s="16" t="s">
        <v>83</v>
      </c>
      <c r="E43" s="16"/>
      <c r="F43" s="19">
        <f>SUM(F44:F45)</f>
        <v>1032.7</v>
      </c>
      <c r="I43" s="19">
        <f>SUM(I44:I45)</f>
        <v>512.5</v>
      </c>
      <c r="J43" s="79">
        <f t="shared" si="0"/>
        <v>0.4962719085891353</v>
      </c>
    </row>
    <row r="44" spans="1:10" s="14" customFormat="1" ht="30">
      <c r="A44" s="55" t="s">
        <v>55</v>
      </c>
      <c r="B44" s="16" t="s">
        <v>6</v>
      </c>
      <c r="C44" s="16" t="s">
        <v>11</v>
      </c>
      <c r="D44" s="16" t="s">
        <v>83</v>
      </c>
      <c r="E44" s="16" t="s">
        <v>41</v>
      </c>
      <c r="F44" s="19">
        <v>797.6</v>
      </c>
      <c r="I44" s="19">
        <v>474.4</v>
      </c>
      <c r="J44" s="79">
        <f t="shared" si="0"/>
        <v>0.5947843530591775</v>
      </c>
    </row>
    <row r="45" spans="1:10" s="14" customFormat="1" ht="15">
      <c r="A45" s="55" t="s">
        <v>53</v>
      </c>
      <c r="B45" s="20" t="s">
        <v>6</v>
      </c>
      <c r="C45" s="20" t="s">
        <v>11</v>
      </c>
      <c r="D45" s="20" t="s">
        <v>83</v>
      </c>
      <c r="E45" s="20" t="s">
        <v>44</v>
      </c>
      <c r="F45" s="21">
        <v>235.1</v>
      </c>
      <c r="I45" s="21">
        <v>38.1</v>
      </c>
      <c r="J45" s="79">
        <f t="shared" si="0"/>
        <v>0.16205869842620163</v>
      </c>
    </row>
    <row r="46" spans="1:10" s="14" customFormat="1" ht="38.25">
      <c r="A46" s="75" t="s">
        <v>325</v>
      </c>
      <c r="B46" s="15" t="s">
        <v>6</v>
      </c>
      <c r="C46" s="15" t="s">
        <v>11</v>
      </c>
      <c r="D46" s="15" t="s">
        <v>326</v>
      </c>
      <c r="E46" s="15"/>
      <c r="F46" s="18">
        <f>F47</f>
        <v>93.3</v>
      </c>
      <c r="I46" s="18">
        <f>I47</f>
        <v>93.3</v>
      </c>
      <c r="J46" s="79">
        <f t="shared" si="0"/>
        <v>1</v>
      </c>
    </row>
    <row r="47" spans="1:10" s="14" customFormat="1" ht="25.5">
      <c r="A47" s="75" t="s">
        <v>55</v>
      </c>
      <c r="B47" s="15" t="s">
        <v>6</v>
      </c>
      <c r="C47" s="15" t="s">
        <v>11</v>
      </c>
      <c r="D47" s="15" t="s">
        <v>326</v>
      </c>
      <c r="E47" s="15" t="s">
        <v>41</v>
      </c>
      <c r="F47" s="18">
        <v>93.3</v>
      </c>
      <c r="I47" s="18">
        <v>93.3</v>
      </c>
      <c r="J47" s="79">
        <f t="shared" si="0"/>
        <v>1</v>
      </c>
    </row>
    <row r="48" spans="1:10" s="14" customFormat="1" ht="42.75">
      <c r="A48" s="56" t="s">
        <v>33</v>
      </c>
      <c r="B48" s="39" t="s">
        <v>6</v>
      </c>
      <c r="C48" s="39" t="s">
        <v>19</v>
      </c>
      <c r="D48" s="40"/>
      <c r="E48" s="40"/>
      <c r="F48" s="72">
        <f>F49</f>
        <v>5753.999999999999</v>
      </c>
      <c r="I48" s="72">
        <f>I49</f>
        <v>5390.2</v>
      </c>
      <c r="J48" s="77">
        <f t="shared" si="0"/>
        <v>0.9367744177963158</v>
      </c>
    </row>
    <row r="49" spans="1:10" s="14" customFormat="1" ht="30">
      <c r="A49" s="55" t="s">
        <v>92</v>
      </c>
      <c r="B49" s="15" t="s">
        <v>6</v>
      </c>
      <c r="C49" s="15" t="s">
        <v>19</v>
      </c>
      <c r="D49" s="16" t="s">
        <v>76</v>
      </c>
      <c r="E49" s="16"/>
      <c r="F49" s="18">
        <f>F50+F54+F56</f>
        <v>5753.999999999999</v>
      </c>
      <c r="I49" s="18">
        <f>I50+I54+I56</f>
        <v>5390.2</v>
      </c>
      <c r="J49" s="79">
        <f t="shared" si="0"/>
        <v>0.9367744177963158</v>
      </c>
    </row>
    <row r="50" spans="1:10" s="14" customFormat="1" ht="30">
      <c r="A50" s="55" t="s">
        <v>143</v>
      </c>
      <c r="B50" s="15" t="s">
        <v>6</v>
      </c>
      <c r="C50" s="15" t="s">
        <v>19</v>
      </c>
      <c r="D50" s="16" t="s">
        <v>77</v>
      </c>
      <c r="E50" s="16"/>
      <c r="F50" s="18">
        <f>F51+F52+F53</f>
        <v>4814.2</v>
      </c>
      <c r="I50" s="18">
        <f>I51+I52+I53</f>
        <v>4484.400000000001</v>
      </c>
      <c r="J50" s="79">
        <f t="shared" si="0"/>
        <v>0.9314943292758923</v>
      </c>
    </row>
    <row r="51" spans="1:10" s="14" customFormat="1" ht="30">
      <c r="A51" s="55" t="s">
        <v>55</v>
      </c>
      <c r="B51" s="15" t="s">
        <v>6</v>
      </c>
      <c r="C51" s="15" t="s">
        <v>19</v>
      </c>
      <c r="D51" s="16" t="s">
        <v>77</v>
      </c>
      <c r="E51" s="16" t="s">
        <v>41</v>
      </c>
      <c r="F51" s="18">
        <v>4223</v>
      </c>
      <c r="I51" s="18">
        <v>3991.4</v>
      </c>
      <c r="J51" s="79">
        <f t="shared" si="0"/>
        <v>0.9451574709921857</v>
      </c>
    </row>
    <row r="52" spans="1:10" s="14" customFormat="1" ht="15">
      <c r="A52" s="55" t="s">
        <v>53</v>
      </c>
      <c r="B52" s="15" t="s">
        <v>6</v>
      </c>
      <c r="C52" s="15" t="s">
        <v>19</v>
      </c>
      <c r="D52" s="16" t="s">
        <v>77</v>
      </c>
      <c r="E52" s="16" t="s">
        <v>44</v>
      </c>
      <c r="F52" s="18">
        <v>586</v>
      </c>
      <c r="I52" s="18">
        <v>488.7</v>
      </c>
      <c r="J52" s="79">
        <f t="shared" si="0"/>
        <v>0.8339590443686007</v>
      </c>
    </row>
    <row r="53" spans="1:10" s="14" customFormat="1" ht="15">
      <c r="A53" s="55" t="s">
        <v>69</v>
      </c>
      <c r="B53" s="15" t="s">
        <v>6</v>
      </c>
      <c r="C53" s="15" t="s">
        <v>19</v>
      </c>
      <c r="D53" s="16" t="s">
        <v>77</v>
      </c>
      <c r="E53" s="23" t="s">
        <v>45</v>
      </c>
      <c r="F53" s="18">
        <v>5.2</v>
      </c>
      <c r="I53" s="18">
        <v>4.3</v>
      </c>
      <c r="J53" s="79">
        <f t="shared" si="0"/>
        <v>0.8269230769230769</v>
      </c>
    </row>
    <row r="54" spans="1:10" s="14" customFormat="1" ht="15">
      <c r="A54" s="55" t="s">
        <v>67</v>
      </c>
      <c r="B54" s="15" t="s">
        <v>6</v>
      </c>
      <c r="C54" s="15" t="s">
        <v>19</v>
      </c>
      <c r="D54" s="20" t="s">
        <v>94</v>
      </c>
      <c r="E54" s="20"/>
      <c r="F54" s="24">
        <f>F55</f>
        <v>911.9</v>
      </c>
      <c r="I54" s="24">
        <f>I55</f>
        <v>877.9</v>
      </c>
      <c r="J54" s="79">
        <f t="shared" si="0"/>
        <v>0.9627152100010966</v>
      </c>
    </row>
    <row r="55" spans="1:10" s="14" customFormat="1" ht="30">
      <c r="A55" s="55" t="s">
        <v>55</v>
      </c>
      <c r="B55" s="15" t="s">
        <v>6</v>
      </c>
      <c r="C55" s="15" t="s">
        <v>19</v>
      </c>
      <c r="D55" s="20" t="s">
        <v>94</v>
      </c>
      <c r="E55" s="20" t="s">
        <v>41</v>
      </c>
      <c r="F55" s="25">
        <v>911.9</v>
      </c>
      <c r="I55" s="25">
        <v>877.9</v>
      </c>
      <c r="J55" s="79">
        <f t="shared" si="0"/>
        <v>0.9627152100010966</v>
      </c>
    </row>
    <row r="56" spans="1:10" s="14" customFormat="1" ht="38.25">
      <c r="A56" s="75" t="s">
        <v>325</v>
      </c>
      <c r="B56" s="15" t="s">
        <v>6</v>
      </c>
      <c r="C56" s="15" t="s">
        <v>19</v>
      </c>
      <c r="D56" s="15" t="s">
        <v>326</v>
      </c>
      <c r="E56" s="15"/>
      <c r="F56" s="18">
        <f>F57</f>
        <v>27.9</v>
      </c>
      <c r="I56" s="18">
        <f>I57</f>
        <v>27.9</v>
      </c>
      <c r="J56" s="79">
        <f t="shared" si="0"/>
        <v>1</v>
      </c>
    </row>
    <row r="57" spans="1:10" s="14" customFormat="1" ht="25.5">
      <c r="A57" s="75" t="s">
        <v>55</v>
      </c>
      <c r="B57" s="15" t="s">
        <v>6</v>
      </c>
      <c r="C57" s="15" t="s">
        <v>19</v>
      </c>
      <c r="D57" s="15" t="s">
        <v>326</v>
      </c>
      <c r="E57" s="15" t="s">
        <v>41</v>
      </c>
      <c r="F57" s="18">
        <v>27.9</v>
      </c>
      <c r="I57" s="18">
        <v>27.9</v>
      </c>
      <c r="J57" s="79">
        <f t="shared" si="0"/>
        <v>1</v>
      </c>
    </row>
    <row r="58" spans="1:10" s="14" customFormat="1" ht="15">
      <c r="A58" s="56" t="s">
        <v>39</v>
      </c>
      <c r="B58" s="13" t="s">
        <v>6</v>
      </c>
      <c r="C58" s="13" t="s">
        <v>36</v>
      </c>
      <c r="D58" s="22"/>
      <c r="E58" s="22"/>
      <c r="F58" s="26">
        <f>F59+F61+F63+F65</f>
        <v>18053.100000000002</v>
      </c>
      <c r="I58" s="26">
        <f>I59+I61+I63+I65</f>
        <v>16341.1</v>
      </c>
      <c r="J58" s="77">
        <f t="shared" si="0"/>
        <v>0.9051686413967683</v>
      </c>
    </row>
    <row r="59" spans="1:10" s="14" customFormat="1" ht="45">
      <c r="A59" s="55" t="s">
        <v>245</v>
      </c>
      <c r="B59" s="15" t="s">
        <v>6</v>
      </c>
      <c r="C59" s="15" t="s">
        <v>36</v>
      </c>
      <c r="D59" s="16" t="s">
        <v>112</v>
      </c>
      <c r="E59" s="16"/>
      <c r="F59" s="19">
        <f>F60</f>
        <v>5</v>
      </c>
      <c r="I59" s="19">
        <f>I60</f>
        <v>5</v>
      </c>
      <c r="J59" s="79">
        <f t="shared" si="0"/>
        <v>1</v>
      </c>
    </row>
    <row r="60" spans="1:10" s="14" customFormat="1" ht="15">
      <c r="A60" s="55" t="s">
        <v>50</v>
      </c>
      <c r="B60" s="15" t="s">
        <v>6</v>
      </c>
      <c r="C60" s="15" t="s">
        <v>36</v>
      </c>
      <c r="D60" s="16" t="s">
        <v>112</v>
      </c>
      <c r="E60" s="16" t="s">
        <v>51</v>
      </c>
      <c r="F60" s="19">
        <v>5</v>
      </c>
      <c r="I60" s="19">
        <v>5</v>
      </c>
      <c r="J60" s="79">
        <f t="shared" si="0"/>
        <v>1</v>
      </c>
    </row>
    <row r="61" spans="1:10" s="14" customFormat="1" ht="30">
      <c r="A61" s="55" t="s">
        <v>150</v>
      </c>
      <c r="B61" s="15" t="s">
        <v>6</v>
      </c>
      <c r="C61" s="15" t="s">
        <v>36</v>
      </c>
      <c r="D61" s="16" t="s">
        <v>87</v>
      </c>
      <c r="E61" s="16"/>
      <c r="F61" s="19">
        <f>+F62</f>
        <v>90</v>
      </c>
      <c r="I61" s="19">
        <f>+I62</f>
        <v>51.1</v>
      </c>
      <c r="J61" s="79">
        <f t="shared" si="0"/>
        <v>0.5677777777777778</v>
      </c>
    </row>
    <row r="62" spans="1:10" s="14" customFormat="1" ht="15">
      <c r="A62" s="55" t="s">
        <v>53</v>
      </c>
      <c r="B62" s="15" t="s">
        <v>6</v>
      </c>
      <c r="C62" s="15" t="s">
        <v>36</v>
      </c>
      <c r="D62" s="16" t="s">
        <v>87</v>
      </c>
      <c r="E62" s="16" t="s">
        <v>44</v>
      </c>
      <c r="F62" s="19">
        <v>90</v>
      </c>
      <c r="I62" s="19">
        <v>51.1</v>
      </c>
      <c r="J62" s="79">
        <f t="shared" si="0"/>
        <v>0.5677777777777778</v>
      </c>
    </row>
    <row r="63" spans="1:10" s="14" customFormat="1" ht="30">
      <c r="A63" s="55" t="s">
        <v>151</v>
      </c>
      <c r="B63" s="15" t="s">
        <v>6</v>
      </c>
      <c r="C63" s="15" t="s">
        <v>36</v>
      </c>
      <c r="D63" s="16" t="s">
        <v>152</v>
      </c>
      <c r="E63" s="16"/>
      <c r="F63" s="19">
        <f>F64</f>
        <v>30</v>
      </c>
      <c r="I63" s="19">
        <f>I64</f>
        <v>0</v>
      </c>
      <c r="J63" s="79">
        <f t="shared" si="0"/>
        <v>0</v>
      </c>
    </row>
    <row r="64" spans="1:10" s="14" customFormat="1" ht="15">
      <c r="A64" s="55" t="s">
        <v>50</v>
      </c>
      <c r="B64" s="15" t="s">
        <v>6</v>
      </c>
      <c r="C64" s="15" t="s">
        <v>36</v>
      </c>
      <c r="D64" s="16" t="s">
        <v>152</v>
      </c>
      <c r="E64" s="16" t="s">
        <v>51</v>
      </c>
      <c r="F64" s="19">
        <v>30</v>
      </c>
      <c r="I64" s="19">
        <v>0</v>
      </c>
      <c r="J64" s="79">
        <f t="shared" si="0"/>
        <v>0</v>
      </c>
    </row>
    <row r="65" spans="1:10" s="14" customFormat="1" ht="30">
      <c r="A65" s="55" t="s">
        <v>149</v>
      </c>
      <c r="B65" s="15" t="s">
        <v>6</v>
      </c>
      <c r="C65" s="15" t="s">
        <v>36</v>
      </c>
      <c r="D65" s="16" t="s">
        <v>96</v>
      </c>
      <c r="E65" s="16"/>
      <c r="F65" s="19">
        <f>F66+F68+F70+F73+F76+F80+F83</f>
        <v>17928.100000000002</v>
      </c>
      <c r="I65" s="19">
        <f>I66+I68+I70+I73+I76+I80+I83</f>
        <v>16285</v>
      </c>
      <c r="J65" s="79">
        <f t="shared" si="0"/>
        <v>0.908350578142692</v>
      </c>
    </row>
    <row r="66" spans="1:10" s="14" customFormat="1" ht="15">
      <c r="A66" s="55" t="s">
        <v>98</v>
      </c>
      <c r="B66" s="15" t="s">
        <v>6</v>
      </c>
      <c r="C66" s="15" t="s">
        <v>36</v>
      </c>
      <c r="D66" s="16" t="s">
        <v>101</v>
      </c>
      <c r="E66" s="16"/>
      <c r="F66" s="19">
        <f>F67</f>
        <v>524</v>
      </c>
      <c r="I66" s="19">
        <f>I67</f>
        <v>303.1</v>
      </c>
      <c r="J66" s="79">
        <f t="shared" si="0"/>
        <v>0.5784351145038168</v>
      </c>
    </row>
    <row r="67" spans="1:10" s="14" customFormat="1" ht="15">
      <c r="A67" s="55" t="s">
        <v>53</v>
      </c>
      <c r="B67" s="15" t="s">
        <v>6</v>
      </c>
      <c r="C67" s="15" t="s">
        <v>36</v>
      </c>
      <c r="D67" s="16" t="s">
        <v>101</v>
      </c>
      <c r="E67" s="16" t="s">
        <v>44</v>
      </c>
      <c r="F67" s="19">
        <v>524</v>
      </c>
      <c r="I67" s="19">
        <v>303.1</v>
      </c>
      <c r="J67" s="79">
        <f t="shared" si="0"/>
        <v>0.5784351145038168</v>
      </c>
    </row>
    <row r="68" spans="1:10" s="14" customFormat="1" ht="30">
      <c r="A68" s="55" t="s">
        <v>313</v>
      </c>
      <c r="B68" s="15" t="s">
        <v>6</v>
      </c>
      <c r="C68" s="15" t="s">
        <v>36</v>
      </c>
      <c r="D68" s="16" t="s">
        <v>314</v>
      </c>
      <c r="E68" s="16"/>
      <c r="F68" s="19">
        <f>F69</f>
        <v>3166.7</v>
      </c>
      <c r="I68" s="19">
        <f>I69</f>
        <v>3166.7</v>
      </c>
      <c r="J68" s="79">
        <f t="shared" si="0"/>
        <v>1</v>
      </c>
    </row>
    <row r="69" spans="1:10" s="14" customFormat="1" ht="15">
      <c r="A69" s="55" t="s">
        <v>53</v>
      </c>
      <c r="B69" s="15" t="s">
        <v>6</v>
      </c>
      <c r="C69" s="15" t="s">
        <v>36</v>
      </c>
      <c r="D69" s="16" t="s">
        <v>314</v>
      </c>
      <c r="E69" s="16" t="s">
        <v>44</v>
      </c>
      <c r="F69" s="19">
        <v>3166.7</v>
      </c>
      <c r="I69" s="19">
        <v>3166.7</v>
      </c>
      <c r="J69" s="79">
        <f t="shared" si="0"/>
        <v>1</v>
      </c>
    </row>
    <row r="70" spans="1:10" s="14" customFormat="1" ht="45">
      <c r="A70" s="55" t="s">
        <v>213</v>
      </c>
      <c r="B70" s="15" t="s">
        <v>6</v>
      </c>
      <c r="C70" s="15" t="s">
        <v>36</v>
      </c>
      <c r="D70" s="16" t="s">
        <v>214</v>
      </c>
      <c r="E70" s="16"/>
      <c r="F70" s="19">
        <f>+F71+F72</f>
        <v>633.5</v>
      </c>
      <c r="G70" s="19">
        <f>+G71+G72</f>
        <v>0</v>
      </c>
      <c r="H70" s="19">
        <f>+H71+H72</f>
        <v>0</v>
      </c>
      <c r="I70" s="19">
        <f>+I71+I72</f>
        <v>633.5</v>
      </c>
      <c r="J70" s="79">
        <f aca="true" t="shared" si="1" ref="J70:J130">I70/F70</f>
        <v>1</v>
      </c>
    </row>
    <row r="71" spans="1:10" s="14" customFormat="1" ht="30">
      <c r="A71" s="55" t="s">
        <v>55</v>
      </c>
      <c r="B71" s="15" t="s">
        <v>6</v>
      </c>
      <c r="C71" s="15" t="s">
        <v>36</v>
      </c>
      <c r="D71" s="16" t="s">
        <v>214</v>
      </c>
      <c r="E71" s="16" t="s">
        <v>41</v>
      </c>
      <c r="F71" s="19">
        <v>628.9</v>
      </c>
      <c r="I71" s="19">
        <v>628.9</v>
      </c>
      <c r="J71" s="79">
        <f t="shared" si="1"/>
        <v>1</v>
      </c>
    </row>
    <row r="72" spans="1:10" s="14" customFormat="1" ht="15">
      <c r="A72" s="55" t="s">
        <v>53</v>
      </c>
      <c r="B72" s="15" t="s">
        <v>6</v>
      </c>
      <c r="C72" s="15" t="s">
        <v>36</v>
      </c>
      <c r="D72" s="16" t="s">
        <v>214</v>
      </c>
      <c r="E72" s="16" t="s">
        <v>44</v>
      </c>
      <c r="F72" s="19">
        <v>4.6</v>
      </c>
      <c r="I72" s="19">
        <v>4.6</v>
      </c>
      <c r="J72" s="79">
        <f t="shared" si="1"/>
        <v>1</v>
      </c>
    </row>
    <row r="73" spans="1:10" s="14" customFormat="1" ht="15">
      <c r="A73" s="55" t="s">
        <v>14</v>
      </c>
      <c r="B73" s="15" t="s">
        <v>6</v>
      </c>
      <c r="C73" s="15" t="s">
        <v>36</v>
      </c>
      <c r="D73" s="16" t="s">
        <v>102</v>
      </c>
      <c r="E73" s="16"/>
      <c r="F73" s="19">
        <f>F74+F75</f>
        <v>258.6</v>
      </c>
      <c r="I73" s="19">
        <f>I74+I75</f>
        <v>170.4</v>
      </c>
      <c r="J73" s="79">
        <f t="shared" si="1"/>
        <v>0.6589327146171693</v>
      </c>
    </row>
    <row r="74" spans="1:10" s="14" customFormat="1" ht="15">
      <c r="A74" s="55" t="s">
        <v>53</v>
      </c>
      <c r="B74" s="15" t="s">
        <v>6</v>
      </c>
      <c r="C74" s="15" t="s">
        <v>36</v>
      </c>
      <c r="D74" s="16" t="s">
        <v>102</v>
      </c>
      <c r="E74" s="20" t="s">
        <v>44</v>
      </c>
      <c r="F74" s="21">
        <v>212.5</v>
      </c>
      <c r="I74" s="21">
        <v>125</v>
      </c>
      <c r="J74" s="79">
        <f t="shared" si="1"/>
        <v>0.5882352941176471</v>
      </c>
    </row>
    <row r="75" spans="1:10" s="14" customFormat="1" ht="15">
      <c r="A75" s="55" t="s">
        <v>69</v>
      </c>
      <c r="B75" s="15" t="s">
        <v>6</v>
      </c>
      <c r="C75" s="15" t="s">
        <v>36</v>
      </c>
      <c r="D75" s="27" t="s">
        <v>102</v>
      </c>
      <c r="E75" s="15" t="s">
        <v>45</v>
      </c>
      <c r="F75" s="18">
        <v>46.1</v>
      </c>
      <c r="I75" s="18">
        <v>45.4</v>
      </c>
      <c r="J75" s="79">
        <f t="shared" si="1"/>
        <v>0.9848156182212581</v>
      </c>
    </row>
    <row r="76" spans="1:10" s="14" customFormat="1" ht="30">
      <c r="A76" s="55" t="s">
        <v>146</v>
      </c>
      <c r="B76" s="15" t="s">
        <v>6</v>
      </c>
      <c r="C76" s="15" t="s">
        <v>36</v>
      </c>
      <c r="D76" s="16" t="s">
        <v>99</v>
      </c>
      <c r="E76" s="16"/>
      <c r="F76" s="19">
        <f>F77+F78+F79</f>
        <v>11940.6</v>
      </c>
      <c r="I76" s="19">
        <f>I77+I78+I79</f>
        <v>10606.6</v>
      </c>
      <c r="J76" s="79">
        <f t="shared" si="1"/>
        <v>0.8882803209218967</v>
      </c>
    </row>
    <row r="77" spans="1:10" s="14" customFormat="1" ht="30">
      <c r="A77" s="55" t="s">
        <v>55</v>
      </c>
      <c r="B77" s="15" t="s">
        <v>6</v>
      </c>
      <c r="C77" s="15" t="s">
        <v>36</v>
      </c>
      <c r="D77" s="16" t="s">
        <v>99</v>
      </c>
      <c r="E77" s="16" t="s">
        <v>41</v>
      </c>
      <c r="F77" s="19">
        <v>7122</v>
      </c>
      <c r="I77" s="19">
        <v>6421.3</v>
      </c>
      <c r="J77" s="79">
        <f t="shared" si="1"/>
        <v>0.9016147149677057</v>
      </c>
    </row>
    <row r="78" spans="1:10" s="14" customFormat="1" ht="15">
      <c r="A78" s="55" t="s">
        <v>53</v>
      </c>
      <c r="B78" s="15" t="s">
        <v>6</v>
      </c>
      <c r="C78" s="15" t="s">
        <v>36</v>
      </c>
      <c r="D78" s="16" t="s">
        <v>99</v>
      </c>
      <c r="E78" s="16" t="s">
        <v>44</v>
      </c>
      <c r="F78" s="19">
        <v>4735.6</v>
      </c>
      <c r="I78" s="19">
        <v>4146.7</v>
      </c>
      <c r="J78" s="79">
        <f t="shared" si="1"/>
        <v>0.8756440577751499</v>
      </c>
    </row>
    <row r="79" spans="1:10" s="14" customFormat="1" ht="15">
      <c r="A79" s="55" t="s">
        <v>69</v>
      </c>
      <c r="B79" s="15" t="s">
        <v>6</v>
      </c>
      <c r="C79" s="15" t="s">
        <v>36</v>
      </c>
      <c r="D79" s="16" t="s">
        <v>99</v>
      </c>
      <c r="E79" s="16" t="s">
        <v>45</v>
      </c>
      <c r="F79" s="19">
        <v>83</v>
      </c>
      <c r="I79" s="19">
        <v>38.6</v>
      </c>
      <c r="J79" s="79">
        <f t="shared" si="1"/>
        <v>0.46506024096385545</v>
      </c>
    </row>
    <row r="80" spans="1:10" s="14" customFormat="1" ht="30">
      <c r="A80" s="55" t="s">
        <v>97</v>
      </c>
      <c r="B80" s="15" t="s">
        <v>6</v>
      </c>
      <c r="C80" s="15" t="s">
        <v>36</v>
      </c>
      <c r="D80" s="16" t="s">
        <v>100</v>
      </c>
      <c r="E80" s="16"/>
      <c r="F80" s="19">
        <f>F81+F82</f>
        <v>1401</v>
      </c>
      <c r="I80" s="19">
        <f>I81+I82</f>
        <v>1401</v>
      </c>
      <c r="J80" s="79">
        <f t="shared" si="1"/>
        <v>1</v>
      </c>
    </row>
    <row r="81" spans="1:10" s="14" customFormat="1" ht="30">
      <c r="A81" s="55" t="s">
        <v>55</v>
      </c>
      <c r="B81" s="15" t="s">
        <v>6</v>
      </c>
      <c r="C81" s="15" t="s">
        <v>36</v>
      </c>
      <c r="D81" s="16" t="s">
        <v>100</v>
      </c>
      <c r="E81" s="16" t="s">
        <v>41</v>
      </c>
      <c r="F81" s="19">
        <v>1326.3</v>
      </c>
      <c r="I81" s="19">
        <v>1326.3</v>
      </c>
      <c r="J81" s="79">
        <f t="shared" si="1"/>
        <v>1</v>
      </c>
    </row>
    <row r="82" spans="1:10" s="14" customFormat="1" ht="15">
      <c r="A82" s="57" t="s">
        <v>53</v>
      </c>
      <c r="B82" s="32" t="s">
        <v>6</v>
      </c>
      <c r="C82" s="32" t="s">
        <v>36</v>
      </c>
      <c r="D82" s="20" t="s">
        <v>100</v>
      </c>
      <c r="E82" s="20" t="s">
        <v>44</v>
      </c>
      <c r="F82" s="21">
        <v>74.7</v>
      </c>
      <c r="I82" s="21">
        <v>74.7</v>
      </c>
      <c r="J82" s="79">
        <f t="shared" si="1"/>
        <v>1</v>
      </c>
    </row>
    <row r="83" spans="1:10" s="14" customFormat="1" ht="15">
      <c r="A83" s="54" t="s">
        <v>319</v>
      </c>
      <c r="B83" s="15" t="s">
        <v>6</v>
      </c>
      <c r="C83" s="15" t="s">
        <v>36</v>
      </c>
      <c r="D83" s="15" t="s">
        <v>320</v>
      </c>
      <c r="E83" s="15"/>
      <c r="F83" s="18">
        <f>F84</f>
        <v>3.7</v>
      </c>
      <c r="I83" s="18">
        <f>I84</f>
        <v>3.7</v>
      </c>
      <c r="J83" s="79">
        <f t="shared" si="1"/>
        <v>1</v>
      </c>
    </row>
    <row r="84" spans="1:10" s="14" customFormat="1" ht="30">
      <c r="A84" s="54" t="s">
        <v>321</v>
      </c>
      <c r="B84" s="15" t="s">
        <v>6</v>
      </c>
      <c r="C84" s="15" t="s">
        <v>36</v>
      </c>
      <c r="D84" s="15" t="s">
        <v>320</v>
      </c>
      <c r="E84" s="15" t="s">
        <v>48</v>
      </c>
      <c r="F84" s="18">
        <v>3.7</v>
      </c>
      <c r="I84" s="18">
        <v>3.7</v>
      </c>
      <c r="J84" s="79">
        <f t="shared" si="1"/>
        <v>1</v>
      </c>
    </row>
    <row r="85" spans="1:10" s="14" customFormat="1" ht="15">
      <c r="A85" s="53" t="s">
        <v>16</v>
      </c>
      <c r="B85" s="13" t="s">
        <v>11</v>
      </c>
      <c r="C85" s="13"/>
      <c r="D85" s="13"/>
      <c r="E85" s="13"/>
      <c r="F85" s="12">
        <f>F86+F93</f>
        <v>9428.3</v>
      </c>
      <c r="I85" s="12">
        <f>I86+I93</f>
        <v>6223.9</v>
      </c>
      <c r="J85" s="77">
        <f t="shared" si="1"/>
        <v>0.660129609791797</v>
      </c>
    </row>
    <row r="86" spans="1:10" s="14" customFormat="1" ht="15">
      <c r="A86" s="56" t="s">
        <v>144</v>
      </c>
      <c r="B86" s="13" t="s">
        <v>11</v>
      </c>
      <c r="C86" s="13" t="s">
        <v>26</v>
      </c>
      <c r="D86" s="22"/>
      <c r="E86" s="22"/>
      <c r="F86" s="12">
        <f>F87+F89+F91</f>
        <v>8936.8</v>
      </c>
      <c r="G86" s="12">
        <f>G87+G89+G91</f>
        <v>0</v>
      </c>
      <c r="H86" s="12">
        <f>H87+H89+H91</f>
        <v>0</v>
      </c>
      <c r="I86" s="12">
        <f>I87+I89+I91</f>
        <v>5802.5</v>
      </c>
      <c r="J86" s="77">
        <f t="shared" si="1"/>
        <v>0.6492816220571123</v>
      </c>
    </row>
    <row r="87" spans="1:10" s="14" customFormat="1" ht="15">
      <c r="A87" s="55" t="s">
        <v>103</v>
      </c>
      <c r="B87" s="15" t="s">
        <v>11</v>
      </c>
      <c r="C87" s="15" t="s">
        <v>26</v>
      </c>
      <c r="D87" s="16" t="s">
        <v>106</v>
      </c>
      <c r="E87" s="16"/>
      <c r="F87" s="18">
        <f>F88</f>
        <v>3539.8</v>
      </c>
      <c r="I87" s="18">
        <f>I88</f>
        <v>423.8</v>
      </c>
      <c r="J87" s="79">
        <f t="shared" si="1"/>
        <v>0.11972427820780834</v>
      </c>
    </row>
    <row r="88" spans="1:10" s="14" customFormat="1" ht="15">
      <c r="A88" s="55" t="s">
        <v>53</v>
      </c>
      <c r="B88" s="15" t="s">
        <v>11</v>
      </c>
      <c r="C88" s="15" t="s">
        <v>26</v>
      </c>
      <c r="D88" s="16" t="s">
        <v>106</v>
      </c>
      <c r="E88" s="16" t="s">
        <v>44</v>
      </c>
      <c r="F88" s="18">
        <v>3539.8</v>
      </c>
      <c r="I88" s="18">
        <v>423.8</v>
      </c>
      <c r="J88" s="79">
        <f t="shared" si="1"/>
        <v>0.11972427820780834</v>
      </c>
    </row>
    <row r="89" spans="1:10" s="28" customFormat="1" ht="60">
      <c r="A89" s="55" t="s">
        <v>292</v>
      </c>
      <c r="B89" s="15" t="s">
        <v>11</v>
      </c>
      <c r="C89" s="15" t="s">
        <v>26</v>
      </c>
      <c r="D89" s="16" t="s">
        <v>293</v>
      </c>
      <c r="E89" s="16"/>
      <c r="F89" s="18">
        <f>F90</f>
        <v>5394</v>
      </c>
      <c r="I89" s="18">
        <f>I90</f>
        <v>5375.7</v>
      </c>
      <c r="J89" s="79">
        <f t="shared" si="1"/>
        <v>0.996607341490545</v>
      </c>
    </row>
    <row r="90" spans="1:10" s="14" customFormat="1" ht="15">
      <c r="A90" s="55" t="s">
        <v>53</v>
      </c>
      <c r="B90" s="15" t="s">
        <v>11</v>
      </c>
      <c r="C90" s="15" t="s">
        <v>26</v>
      </c>
      <c r="D90" s="16" t="s">
        <v>293</v>
      </c>
      <c r="E90" s="16" t="s">
        <v>44</v>
      </c>
      <c r="F90" s="18">
        <v>5394</v>
      </c>
      <c r="I90" s="18">
        <v>5375.7</v>
      </c>
      <c r="J90" s="79">
        <f t="shared" si="1"/>
        <v>0.996607341490545</v>
      </c>
    </row>
    <row r="91" spans="1:10" s="14" customFormat="1" ht="45">
      <c r="A91" s="55" t="s">
        <v>294</v>
      </c>
      <c r="B91" s="15" t="s">
        <v>11</v>
      </c>
      <c r="C91" s="15" t="s">
        <v>26</v>
      </c>
      <c r="D91" s="16" t="s">
        <v>295</v>
      </c>
      <c r="E91" s="16"/>
      <c r="F91" s="18">
        <f>F92</f>
        <v>3</v>
      </c>
      <c r="I91" s="18">
        <f>I92</f>
        <v>3</v>
      </c>
      <c r="J91" s="79">
        <f t="shared" si="1"/>
        <v>1</v>
      </c>
    </row>
    <row r="92" spans="1:10" s="14" customFormat="1" ht="15">
      <c r="A92" s="55" t="s">
        <v>53</v>
      </c>
      <c r="B92" s="15" t="s">
        <v>11</v>
      </c>
      <c r="C92" s="15" t="s">
        <v>26</v>
      </c>
      <c r="D92" s="16" t="s">
        <v>295</v>
      </c>
      <c r="E92" s="16" t="s">
        <v>44</v>
      </c>
      <c r="F92" s="18">
        <v>3</v>
      </c>
      <c r="I92" s="18">
        <v>3</v>
      </c>
      <c r="J92" s="79">
        <f t="shared" si="1"/>
        <v>1</v>
      </c>
    </row>
    <row r="93" spans="1:10" s="14" customFormat="1" ht="15">
      <c r="A93" s="56" t="s">
        <v>72</v>
      </c>
      <c r="B93" s="13" t="s">
        <v>11</v>
      </c>
      <c r="C93" s="13" t="s">
        <v>15</v>
      </c>
      <c r="D93" s="22"/>
      <c r="E93" s="22"/>
      <c r="F93" s="12">
        <f>F94+F96</f>
        <v>491.5</v>
      </c>
      <c r="I93" s="12">
        <f>I94+I96</f>
        <v>421.4</v>
      </c>
      <c r="J93" s="79">
        <f t="shared" si="1"/>
        <v>0.8573753814852492</v>
      </c>
    </row>
    <row r="94" spans="1:10" s="14" customFormat="1" ht="30">
      <c r="A94" s="55" t="s">
        <v>153</v>
      </c>
      <c r="B94" s="15" t="s">
        <v>11</v>
      </c>
      <c r="C94" s="15" t="s">
        <v>15</v>
      </c>
      <c r="D94" s="16" t="s">
        <v>107</v>
      </c>
      <c r="E94" s="16"/>
      <c r="F94" s="18">
        <f>F95</f>
        <v>86</v>
      </c>
      <c r="I94" s="18">
        <f>I95</f>
        <v>15.9</v>
      </c>
      <c r="J94" s="79">
        <f t="shared" si="1"/>
        <v>0.18488372093023256</v>
      </c>
    </row>
    <row r="95" spans="1:10" s="14" customFormat="1" ht="15">
      <c r="A95" s="55" t="s">
        <v>53</v>
      </c>
      <c r="B95" s="15" t="s">
        <v>11</v>
      </c>
      <c r="C95" s="15" t="s">
        <v>15</v>
      </c>
      <c r="D95" s="16" t="s">
        <v>107</v>
      </c>
      <c r="E95" s="16" t="s">
        <v>44</v>
      </c>
      <c r="F95" s="18">
        <v>86</v>
      </c>
      <c r="I95" s="18">
        <v>15.9</v>
      </c>
      <c r="J95" s="79">
        <f t="shared" si="1"/>
        <v>0.18488372093023256</v>
      </c>
    </row>
    <row r="96" spans="1:10" s="14" customFormat="1" ht="15">
      <c r="A96" s="55" t="s">
        <v>317</v>
      </c>
      <c r="B96" s="15" t="s">
        <v>11</v>
      </c>
      <c r="C96" s="15" t="s">
        <v>15</v>
      </c>
      <c r="D96" s="16" t="s">
        <v>316</v>
      </c>
      <c r="E96" s="16"/>
      <c r="F96" s="18">
        <f>F97</f>
        <v>405.5</v>
      </c>
      <c r="I96" s="18">
        <f>I97</f>
        <v>405.5</v>
      </c>
      <c r="J96" s="79">
        <f t="shared" si="1"/>
        <v>1</v>
      </c>
    </row>
    <row r="97" spans="1:10" s="14" customFormat="1" ht="15">
      <c r="A97" s="55" t="s">
        <v>69</v>
      </c>
      <c r="B97" s="15" t="s">
        <v>11</v>
      </c>
      <c r="C97" s="15" t="s">
        <v>15</v>
      </c>
      <c r="D97" s="16" t="s">
        <v>318</v>
      </c>
      <c r="E97" s="16" t="s">
        <v>45</v>
      </c>
      <c r="F97" s="18">
        <v>405.5</v>
      </c>
      <c r="I97" s="18">
        <v>405.5</v>
      </c>
      <c r="J97" s="79">
        <f t="shared" si="1"/>
        <v>1</v>
      </c>
    </row>
    <row r="98" spans="1:10" s="14" customFormat="1" ht="15">
      <c r="A98" s="56" t="s">
        <v>17</v>
      </c>
      <c r="B98" s="13" t="s">
        <v>12</v>
      </c>
      <c r="C98" s="13"/>
      <c r="D98" s="22"/>
      <c r="E98" s="22"/>
      <c r="F98" s="12">
        <f>F99+F103</f>
        <v>2855.2</v>
      </c>
      <c r="I98" s="12">
        <f>I99+I103</f>
        <v>2707.1</v>
      </c>
      <c r="J98" s="79">
        <f t="shared" si="1"/>
        <v>0.9481297282151864</v>
      </c>
    </row>
    <row r="99" spans="1:10" s="14" customFormat="1" ht="15">
      <c r="A99" s="56" t="s">
        <v>104</v>
      </c>
      <c r="B99" s="13" t="s">
        <v>12</v>
      </c>
      <c r="C99" s="13" t="s">
        <v>6</v>
      </c>
      <c r="D99" s="22"/>
      <c r="E99" s="22"/>
      <c r="F99" s="12">
        <f>F100</f>
        <v>155.1</v>
      </c>
      <c r="I99" s="12">
        <f>I100</f>
        <v>106.5</v>
      </c>
      <c r="J99" s="79">
        <f t="shared" si="1"/>
        <v>0.6866537717601547</v>
      </c>
    </row>
    <row r="100" spans="1:10" s="14" customFormat="1" ht="30">
      <c r="A100" s="55" t="s">
        <v>58</v>
      </c>
      <c r="B100" s="15" t="s">
        <v>12</v>
      </c>
      <c r="C100" s="15" t="s">
        <v>6</v>
      </c>
      <c r="D100" s="16" t="s">
        <v>96</v>
      </c>
      <c r="E100" s="16"/>
      <c r="F100" s="18">
        <f>F101</f>
        <v>155.1</v>
      </c>
      <c r="I100" s="18">
        <f>I101</f>
        <v>106.5</v>
      </c>
      <c r="J100" s="79">
        <f t="shared" si="1"/>
        <v>0.6866537717601547</v>
      </c>
    </row>
    <row r="101" spans="1:10" s="14" customFormat="1" ht="15">
      <c r="A101" s="55" t="s">
        <v>105</v>
      </c>
      <c r="B101" s="15" t="s">
        <v>12</v>
      </c>
      <c r="C101" s="15" t="s">
        <v>6</v>
      </c>
      <c r="D101" s="16" t="s">
        <v>108</v>
      </c>
      <c r="E101" s="16"/>
      <c r="F101" s="18">
        <f>F102</f>
        <v>155.1</v>
      </c>
      <c r="I101" s="18">
        <f>I102</f>
        <v>106.5</v>
      </c>
      <c r="J101" s="79">
        <f t="shared" si="1"/>
        <v>0.6866537717601547</v>
      </c>
    </row>
    <row r="102" spans="1:10" s="14" customFormat="1" ht="15">
      <c r="A102" s="55" t="s">
        <v>53</v>
      </c>
      <c r="B102" s="15" t="s">
        <v>12</v>
      </c>
      <c r="C102" s="15" t="s">
        <v>6</v>
      </c>
      <c r="D102" s="16" t="s">
        <v>108</v>
      </c>
      <c r="E102" s="16" t="s">
        <v>44</v>
      </c>
      <c r="F102" s="18">
        <v>155.1</v>
      </c>
      <c r="I102" s="18">
        <v>106.5</v>
      </c>
      <c r="J102" s="79">
        <f t="shared" si="1"/>
        <v>0.6866537717601547</v>
      </c>
    </row>
    <row r="103" spans="1:10" s="14" customFormat="1" ht="15">
      <c r="A103" s="56" t="s">
        <v>18</v>
      </c>
      <c r="B103" s="13" t="s">
        <v>12</v>
      </c>
      <c r="C103" s="13" t="s">
        <v>7</v>
      </c>
      <c r="D103" s="22"/>
      <c r="E103" s="22"/>
      <c r="F103" s="12">
        <f>+F106+F107</f>
        <v>2700.1</v>
      </c>
      <c r="I103" s="12">
        <f>+I106+I107</f>
        <v>2600.6</v>
      </c>
      <c r="J103" s="77">
        <f t="shared" si="1"/>
        <v>0.9631495129810007</v>
      </c>
    </row>
    <row r="104" spans="1:10" s="14" customFormat="1" ht="15">
      <c r="A104" s="55" t="s">
        <v>216</v>
      </c>
      <c r="B104" s="15" t="s">
        <v>12</v>
      </c>
      <c r="C104" s="15" t="s">
        <v>7</v>
      </c>
      <c r="D104" s="20" t="s">
        <v>96</v>
      </c>
      <c r="E104" s="20"/>
      <c r="F104" s="18">
        <f>F105+F107</f>
        <v>2700.1</v>
      </c>
      <c r="I104" s="18">
        <f>I105+I107</f>
        <v>2600.6</v>
      </c>
      <c r="J104" s="79">
        <f t="shared" si="1"/>
        <v>0.9631495129810007</v>
      </c>
    </row>
    <row r="105" spans="1:10" s="14" customFormat="1" ht="75">
      <c r="A105" s="55" t="s">
        <v>217</v>
      </c>
      <c r="B105" s="15" t="s">
        <v>12</v>
      </c>
      <c r="C105" s="15" t="s">
        <v>7</v>
      </c>
      <c r="D105" s="20" t="s">
        <v>214</v>
      </c>
      <c r="E105" s="20"/>
      <c r="F105" s="18">
        <f>F106</f>
        <v>2498.4</v>
      </c>
      <c r="I105" s="18">
        <f>I106</f>
        <v>2456</v>
      </c>
      <c r="J105" s="79">
        <f t="shared" si="1"/>
        <v>0.9830291386487352</v>
      </c>
    </row>
    <row r="106" spans="1:10" s="14" customFormat="1" ht="15">
      <c r="A106" s="55" t="s">
        <v>69</v>
      </c>
      <c r="B106" s="15" t="s">
        <v>12</v>
      </c>
      <c r="C106" s="15" t="s">
        <v>7</v>
      </c>
      <c r="D106" s="20" t="s">
        <v>214</v>
      </c>
      <c r="E106" s="20" t="s">
        <v>45</v>
      </c>
      <c r="F106" s="18">
        <v>2498.4</v>
      </c>
      <c r="I106" s="18">
        <v>2456</v>
      </c>
      <c r="J106" s="79">
        <f t="shared" si="1"/>
        <v>0.9830291386487352</v>
      </c>
    </row>
    <row r="107" spans="1:10" s="14" customFormat="1" ht="60">
      <c r="A107" s="55" t="s">
        <v>218</v>
      </c>
      <c r="B107" s="15" t="s">
        <v>12</v>
      </c>
      <c r="C107" s="15" t="s">
        <v>7</v>
      </c>
      <c r="D107" s="20" t="s">
        <v>206</v>
      </c>
      <c r="E107" s="20"/>
      <c r="F107" s="18">
        <f>F108</f>
        <v>201.7</v>
      </c>
      <c r="G107" s="18">
        <f>G108</f>
        <v>0</v>
      </c>
      <c r="H107" s="18">
        <f>H108</f>
        <v>0</v>
      </c>
      <c r="I107" s="18">
        <f>I108</f>
        <v>144.6</v>
      </c>
      <c r="J107" s="79">
        <f t="shared" si="1"/>
        <v>0.7169062964799207</v>
      </c>
    </row>
    <row r="108" spans="1:10" s="14" customFormat="1" ht="15">
      <c r="A108" s="55" t="s">
        <v>69</v>
      </c>
      <c r="B108" s="15" t="s">
        <v>12</v>
      </c>
      <c r="C108" s="15" t="s">
        <v>7</v>
      </c>
      <c r="D108" s="20" t="s">
        <v>206</v>
      </c>
      <c r="E108" s="20" t="s">
        <v>45</v>
      </c>
      <c r="F108" s="18">
        <v>201.7</v>
      </c>
      <c r="I108" s="18">
        <v>144.6</v>
      </c>
      <c r="J108" s="79">
        <f t="shared" si="1"/>
        <v>0.7169062964799207</v>
      </c>
    </row>
    <row r="109" spans="1:10" s="14" customFormat="1" ht="15">
      <c r="A109" s="56" t="s">
        <v>20</v>
      </c>
      <c r="B109" s="13" t="s">
        <v>21</v>
      </c>
      <c r="C109" s="13"/>
      <c r="D109" s="22"/>
      <c r="E109" s="22"/>
      <c r="F109" s="12">
        <f>F110+F149+F223+F244+F195</f>
        <v>231795.2</v>
      </c>
      <c r="I109" s="12">
        <f>I110+I149+I223+I244+I195</f>
        <v>210958.10000000003</v>
      </c>
      <c r="J109" s="77">
        <f t="shared" si="1"/>
        <v>0.910105558700094</v>
      </c>
    </row>
    <row r="110" spans="1:10" s="14" customFormat="1" ht="15">
      <c r="A110" s="56" t="s">
        <v>22</v>
      </c>
      <c r="B110" s="13" t="s">
        <v>21</v>
      </c>
      <c r="C110" s="13" t="s">
        <v>6</v>
      </c>
      <c r="D110" s="22"/>
      <c r="E110" s="22"/>
      <c r="F110" s="12">
        <f>F111</f>
        <v>43600.80000000001</v>
      </c>
      <c r="I110" s="12">
        <f>I111</f>
        <v>39662.700000000004</v>
      </c>
      <c r="J110" s="77">
        <f t="shared" si="1"/>
        <v>0.909678262784169</v>
      </c>
    </row>
    <row r="111" spans="1:10" s="14" customFormat="1" ht="45">
      <c r="A111" s="55" t="s">
        <v>246</v>
      </c>
      <c r="B111" s="15" t="s">
        <v>21</v>
      </c>
      <c r="C111" s="15" t="s">
        <v>6</v>
      </c>
      <c r="D111" s="16" t="s">
        <v>111</v>
      </c>
      <c r="E111" s="16"/>
      <c r="F111" s="18">
        <f>F112+F117+F123+F125+F127+F135+F137+F139+F142+F119+F121</f>
        <v>43600.80000000001</v>
      </c>
      <c r="I111" s="18">
        <f>I112+I117+I123+I125+I127+I135+I137+I139+I142+I119+I121</f>
        <v>39662.700000000004</v>
      </c>
      <c r="J111" s="79">
        <f t="shared" si="1"/>
        <v>0.909678262784169</v>
      </c>
    </row>
    <row r="112" spans="1:10" s="14" customFormat="1" ht="15">
      <c r="A112" s="55" t="s">
        <v>22</v>
      </c>
      <c r="B112" s="15" t="s">
        <v>21</v>
      </c>
      <c r="C112" s="15" t="s">
        <v>6</v>
      </c>
      <c r="D112" s="16" t="s">
        <v>156</v>
      </c>
      <c r="E112" s="16"/>
      <c r="F112" s="18">
        <f>SUM(F113:F116)</f>
        <v>10763.7</v>
      </c>
      <c r="I112" s="18">
        <f>SUM(I113:I116)</f>
        <v>10162.5</v>
      </c>
      <c r="J112" s="79">
        <f t="shared" si="1"/>
        <v>0.9441456004905375</v>
      </c>
    </row>
    <row r="113" spans="1:10" s="14" customFormat="1" ht="30">
      <c r="A113" s="55" t="s">
        <v>55</v>
      </c>
      <c r="B113" s="15" t="s">
        <v>21</v>
      </c>
      <c r="C113" s="15" t="s">
        <v>6</v>
      </c>
      <c r="D113" s="16" t="s">
        <v>156</v>
      </c>
      <c r="E113" s="16" t="s">
        <v>41</v>
      </c>
      <c r="F113" s="18">
        <v>8298</v>
      </c>
      <c r="I113" s="18">
        <v>8165.7</v>
      </c>
      <c r="J113" s="79">
        <f t="shared" si="1"/>
        <v>0.984056399132321</v>
      </c>
    </row>
    <row r="114" spans="1:10" s="14" customFormat="1" ht="15">
      <c r="A114" s="55" t="s">
        <v>53</v>
      </c>
      <c r="B114" s="15" t="s">
        <v>21</v>
      </c>
      <c r="C114" s="15" t="s">
        <v>6</v>
      </c>
      <c r="D114" s="16" t="s">
        <v>156</v>
      </c>
      <c r="E114" s="16" t="s">
        <v>44</v>
      </c>
      <c r="F114" s="18">
        <v>2278.7</v>
      </c>
      <c r="I114" s="18">
        <v>1814.1</v>
      </c>
      <c r="J114" s="79">
        <f t="shared" si="1"/>
        <v>0.796111818141923</v>
      </c>
    </row>
    <row r="115" spans="1:10" s="14" customFormat="1" ht="15">
      <c r="A115" s="55" t="s">
        <v>50</v>
      </c>
      <c r="B115" s="15" t="s">
        <v>21</v>
      </c>
      <c r="C115" s="15" t="s">
        <v>6</v>
      </c>
      <c r="D115" s="16" t="s">
        <v>156</v>
      </c>
      <c r="E115" s="16" t="s">
        <v>51</v>
      </c>
      <c r="F115" s="18">
        <v>28.2</v>
      </c>
      <c r="I115" s="18">
        <v>28.2</v>
      </c>
      <c r="J115" s="79">
        <f t="shared" si="1"/>
        <v>1</v>
      </c>
    </row>
    <row r="116" spans="1:10" s="14" customFormat="1" ht="15">
      <c r="A116" s="55" t="s">
        <v>69</v>
      </c>
      <c r="B116" s="15" t="s">
        <v>21</v>
      </c>
      <c r="C116" s="15" t="s">
        <v>6</v>
      </c>
      <c r="D116" s="16" t="s">
        <v>156</v>
      </c>
      <c r="E116" s="16" t="s">
        <v>45</v>
      </c>
      <c r="F116" s="18">
        <v>158.8</v>
      </c>
      <c r="I116" s="18">
        <v>154.5</v>
      </c>
      <c r="J116" s="79">
        <f t="shared" si="1"/>
        <v>0.9729219143576826</v>
      </c>
    </row>
    <row r="117" spans="1:10" s="14" customFormat="1" ht="15">
      <c r="A117" s="55" t="s">
        <v>157</v>
      </c>
      <c r="B117" s="15" t="s">
        <v>21</v>
      </c>
      <c r="C117" s="15" t="s">
        <v>6</v>
      </c>
      <c r="D117" s="16" t="s">
        <v>155</v>
      </c>
      <c r="E117" s="16"/>
      <c r="F117" s="18">
        <f>F118</f>
        <v>1630.8</v>
      </c>
      <c r="I117" s="18">
        <f>I118</f>
        <v>1247.7</v>
      </c>
      <c r="J117" s="79">
        <f t="shared" si="1"/>
        <v>0.765084621044886</v>
      </c>
    </row>
    <row r="118" spans="1:10" s="14" customFormat="1" ht="15">
      <c r="A118" s="55" t="s">
        <v>53</v>
      </c>
      <c r="B118" s="15" t="s">
        <v>21</v>
      </c>
      <c r="C118" s="15" t="s">
        <v>6</v>
      </c>
      <c r="D118" s="16" t="s">
        <v>155</v>
      </c>
      <c r="E118" s="16" t="s">
        <v>44</v>
      </c>
      <c r="F118" s="18">
        <v>1630.8</v>
      </c>
      <c r="I118" s="18">
        <v>1247.7</v>
      </c>
      <c r="J118" s="79">
        <f t="shared" si="1"/>
        <v>0.765084621044886</v>
      </c>
    </row>
    <row r="119" spans="1:10" s="14" customFormat="1" ht="15">
      <c r="A119" s="55" t="s">
        <v>158</v>
      </c>
      <c r="B119" s="15" t="s">
        <v>21</v>
      </c>
      <c r="C119" s="15" t="s">
        <v>6</v>
      </c>
      <c r="D119" s="16" t="s">
        <v>159</v>
      </c>
      <c r="E119" s="16"/>
      <c r="F119" s="18">
        <f>F120</f>
        <v>418.8</v>
      </c>
      <c r="I119" s="18">
        <f>I120</f>
        <v>255.5</v>
      </c>
      <c r="J119" s="79">
        <f t="shared" si="1"/>
        <v>0.6100764087870105</v>
      </c>
    </row>
    <row r="120" spans="1:10" s="14" customFormat="1" ht="15">
      <c r="A120" s="55" t="s">
        <v>53</v>
      </c>
      <c r="B120" s="15" t="s">
        <v>21</v>
      </c>
      <c r="C120" s="15" t="s">
        <v>6</v>
      </c>
      <c r="D120" s="16" t="s">
        <v>159</v>
      </c>
      <c r="E120" s="16" t="s">
        <v>44</v>
      </c>
      <c r="F120" s="18">
        <v>418.8</v>
      </c>
      <c r="I120" s="18">
        <v>255.5</v>
      </c>
      <c r="J120" s="79">
        <f t="shared" si="1"/>
        <v>0.6100764087870105</v>
      </c>
    </row>
    <row r="121" spans="1:10" s="14" customFormat="1" ht="15">
      <c r="A121" s="55" t="s">
        <v>207</v>
      </c>
      <c r="B121" s="15" t="s">
        <v>21</v>
      </c>
      <c r="C121" s="15" t="s">
        <v>6</v>
      </c>
      <c r="D121" s="16" t="s">
        <v>160</v>
      </c>
      <c r="E121" s="16"/>
      <c r="F121" s="18">
        <f>F122</f>
        <v>1397</v>
      </c>
      <c r="I121" s="18">
        <f>I122</f>
        <v>1394.9</v>
      </c>
      <c r="J121" s="79">
        <f t="shared" si="1"/>
        <v>0.9984967788117395</v>
      </c>
    </row>
    <row r="122" spans="1:10" s="14" customFormat="1" ht="15">
      <c r="A122" s="55" t="s">
        <v>53</v>
      </c>
      <c r="B122" s="15" t="s">
        <v>21</v>
      </c>
      <c r="C122" s="15" t="s">
        <v>6</v>
      </c>
      <c r="D122" s="16" t="s">
        <v>160</v>
      </c>
      <c r="E122" s="16" t="s">
        <v>44</v>
      </c>
      <c r="F122" s="18">
        <v>1397</v>
      </c>
      <c r="I122" s="18">
        <v>1394.9</v>
      </c>
      <c r="J122" s="79">
        <f t="shared" si="1"/>
        <v>0.9984967788117395</v>
      </c>
    </row>
    <row r="123" spans="1:10" s="14" customFormat="1" ht="30">
      <c r="A123" s="55" t="s">
        <v>210</v>
      </c>
      <c r="B123" s="15" t="s">
        <v>21</v>
      </c>
      <c r="C123" s="15" t="s">
        <v>6</v>
      </c>
      <c r="D123" s="16" t="s">
        <v>162</v>
      </c>
      <c r="E123" s="16"/>
      <c r="F123" s="18">
        <f>F124</f>
        <v>5545</v>
      </c>
      <c r="I123" s="18">
        <f>I124</f>
        <v>3732.5</v>
      </c>
      <c r="J123" s="79">
        <f t="shared" si="1"/>
        <v>0.6731289449954915</v>
      </c>
    </row>
    <row r="124" spans="1:10" s="14" customFormat="1" ht="15">
      <c r="A124" s="55" t="s">
        <v>53</v>
      </c>
      <c r="B124" s="15" t="s">
        <v>21</v>
      </c>
      <c r="C124" s="15" t="s">
        <v>6</v>
      </c>
      <c r="D124" s="16" t="s">
        <v>162</v>
      </c>
      <c r="E124" s="16" t="s">
        <v>44</v>
      </c>
      <c r="F124" s="18">
        <v>5545</v>
      </c>
      <c r="I124" s="18">
        <v>3732.5</v>
      </c>
      <c r="J124" s="79">
        <f t="shared" si="1"/>
        <v>0.6731289449954915</v>
      </c>
    </row>
    <row r="125" spans="1:10" s="14" customFormat="1" ht="15">
      <c r="A125" s="55" t="s">
        <v>208</v>
      </c>
      <c r="B125" s="15" t="s">
        <v>21</v>
      </c>
      <c r="C125" s="15" t="s">
        <v>6</v>
      </c>
      <c r="D125" s="16" t="s">
        <v>164</v>
      </c>
      <c r="E125" s="16"/>
      <c r="F125" s="18">
        <f>F126</f>
        <v>51</v>
      </c>
      <c r="I125" s="18">
        <f>I126</f>
        <v>39.8</v>
      </c>
      <c r="J125" s="79">
        <f t="shared" si="1"/>
        <v>0.780392156862745</v>
      </c>
    </row>
    <row r="126" spans="1:10" s="14" customFormat="1" ht="15">
      <c r="A126" s="55" t="s">
        <v>53</v>
      </c>
      <c r="B126" s="15" t="s">
        <v>21</v>
      </c>
      <c r="C126" s="15" t="s">
        <v>6</v>
      </c>
      <c r="D126" s="16" t="s">
        <v>164</v>
      </c>
      <c r="E126" s="16" t="s">
        <v>44</v>
      </c>
      <c r="F126" s="18">
        <v>51</v>
      </c>
      <c r="I126" s="18">
        <v>39.8</v>
      </c>
      <c r="J126" s="79">
        <f t="shared" si="1"/>
        <v>0.780392156862745</v>
      </c>
    </row>
    <row r="127" spans="1:10" s="14" customFormat="1" ht="45">
      <c r="A127" s="55" t="s">
        <v>109</v>
      </c>
      <c r="B127" s="15" t="s">
        <v>21</v>
      </c>
      <c r="C127" s="15" t="s">
        <v>6</v>
      </c>
      <c r="D127" s="16" t="s">
        <v>166</v>
      </c>
      <c r="E127" s="16"/>
      <c r="F127" s="18">
        <f>F128+F131+F133</f>
        <v>18284.600000000002</v>
      </c>
      <c r="I127" s="18">
        <f>I128+I131+I133</f>
        <v>17533.700000000004</v>
      </c>
      <c r="J127" s="79">
        <f t="shared" si="1"/>
        <v>0.9589326537085855</v>
      </c>
    </row>
    <row r="128" spans="1:10" s="14" customFormat="1" ht="45">
      <c r="A128" s="55" t="s">
        <v>167</v>
      </c>
      <c r="B128" s="15" t="s">
        <v>21</v>
      </c>
      <c r="C128" s="15" t="s">
        <v>6</v>
      </c>
      <c r="D128" s="16" t="s">
        <v>168</v>
      </c>
      <c r="E128" s="20"/>
      <c r="F128" s="18">
        <f>F129+F130</f>
        <v>13455.5</v>
      </c>
      <c r="I128" s="18">
        <f>I129+I130</f>
        <v>12794.2</v>
      </c>
      <c r="J128" s="79">
        <f t="shared" si="1"/>
        <v>0.9508528111181301</v>
      </c>
    </row>
    <row r="129" spans="1:10" s="14" customFormat="1" ht="30">
      <c r="A129" s="55" t="s">
        <v>55</v>
      </c>
      <c r="B129" s="15" t="s">
        <v>21</v>
      </c>
      <c r="C129" s="15" t="s">
        <v>6</v>
      </c>
      <c r="D129" s="20" t="s">
        <v>168</v>
      </c>
      <c r="E129" s="20" t="s">
        <v>41</v>
      </c>
      <c r="F129" s="29">
        <v>13375.5</v>
      </c>
      <c r="I129" s="29">
        <v>12728</v>
      </c>
      <c r="J129" s="79">
        <f t="shared" si="1"/>
        <v>0.9515905947441217</v>
      </c>
    </row>
    <row r="130" spans="1:10" s="14" customFormat="1" ht="30">
      <c r="A130" s="55" t="s">
        <v>268</v>
      </c>
      <c r="B130" s="15" t="s">
        <v>21</v>
      </c>
      <c r="C130" s="15" t="s">
        <v>6</v>
      </c>
      <c r="D130" s="15" t="s">
        <v>168</v>
      </c>
      <c r="E130" s="15" t="s">
        <v>51</v>
      </c>
      <c r="F130" s="18">
        <v>80</v>
      </c>
      <c r="I130" s="18">
        <v>66.2</v>
      </c>
      <c r="J130" s="79">
        <f t="shared" si="1"/>
        <v>0.8275</v>
      </c>
    </row>
    <row r="131" spans="1:10" s="14" customFormat="1" ht="45">
      <c r="A131" s="55" t="s">
        <v>169</v>
      </c>
      <c r="B131" s="15" t="s">
        <v>21</v>
      </c>
      <c r="C131" s="15" t="s">
        <v>6</v>
      </c>
      <c r="D131" s="15" t="s">
        <v>170</v>
      </c>
      <c r="E131" s="30"/>
      <c r="F131" s="31">
        <f>F132</f>
        <v>4512.2</v>
      </c>
      <c r="I131" s="31">
        <f>I132</f>
        <v>4422.6</v>
      </c>
      <c r="J131" s="79">
        <f aca="true" t="shared" si="2" ref="J131:J191">I131/F131</f>
        <v>0.980142724170028</v>
      </c>
    </row>
    <row r="132" spans="1:10" s="14" customFormat="1" ht="30">
      <c r="A132" s="55" t="s">
        <v>55</v>
      </c>
      <c r="B132" s="15" t="s">
        <v>21</v>
      </c>
      <c r="C132" s="15" t="s">
        <v>6</v>
      </c>
      <c r="D132" s="30" t="s">
        <v>170</v>
      </c>
      <c r="E132" s="15" t="s">
        <v>41</v>
      </c>
      <c r="F132" s="18">
        <v>4512.2</v>
      </c>
      <c r="I132" s="18">
        <v>4422.6</v>
      </c>
      <c r="J132" s="79">
        <f t="shared" si="2"/>
        <v>0.980142724170028</v>
      </c>
    </row>
    <row r="133" spans="1:10" s="14" customFormat="1" ht="45">
      <c r="A133" s="55" t="s">
        <v>171</v>
      </c>
      <c r="B133" s="15" t="s">
        <v>21</v>
      </c>
      <c r="C133" s="15" t="s">
        <v>6</v>
      </c>
      <c r="D133" s="30" t="s">
        <v>172</v>
      </c>
      <c r="E133" s="15"/>
      <c r="F133" s="18">
        <f>F134</f>
        <v>316.9</v>
      </c>
      <c r="I133" s="18">
        <f>I134</f>
        <v>316.9</v>
      </c>
      <c r="J133" s="79">
        <f t="shared" si="2"/>
        <v>1</v>
      </c>
    </row>
    <row r="134" spans="1:10" s="14" customFormat="1" ht="15">
      <c r="A134" s="57" t="s">
        <v>53</v>
      </c>
      <c r="B134" s="15" t="s">
        <v>21</v>
      </c>
      <c r="C134" s="15" t="s">
        <v>6</v>
      </c>
      <c r="D134" s="30" t="s">
        <v>172</v>
      </c>
      <c r="E134" s="15" t="s">
        <v>44</v>
      </c>
      <c r="F134" s="18">
        <v>316.9</v>
      </c>
      <c r="I134" s="18">
        <v>316.9</v>
      </c>
      <c r="J134" s="79">
        <f t="shared" si="2"/>
        <v>1</v>
      </c>
    </row>
    <row r="135" spans="1:10" s="14" customFormat="1" ht="105">
      <c r="A135" s="58" t="s">
        <v>285</v>
      </c>
      <c r="B135" s="16" t="s">
        <v>21</v>
      </c>
      <c r="C135" s="16" t="s">
        <v>6</v>
      </c>
      <c r="D135" s="16" t="s">
        <v>289</v>
      </c>
      <c r="E135" s="16"/>
      <c r="F135" s="19">
        <f>SUM(F136)</f>
        <v>16.1</v>
      </c>
      <c r="I135" s="19">
        <f>SUM(I136)</f>
        <v>16.1</v>
      </c>
      <c r="J135" s="79">
        <f t="shared" si="2"/>
        <v>1</v>
      </c>
    </row>
    <row r="136" spans="1:10" s="14" customFormat="1" ht="30">
      <c r="A136" s="55" t="s">
        <v>55</v>
      </c>
      <c r="B136" s="16" t="s">
        <v>21</v>
      </c>
      <c r="C136" s="16" t="s">
        <v>6</v>
      </c>
      <c r="D136" s="16" t="s">
        <v>289</v>
      </c>
      <c r="E136" s="16" t="s">
        <v>41</v>
      </c>
      <c r="F136" s="19">
        <v>16.1</v>
      </c>
      <c r="I136" s="19">
        <v>16.1</v>
      </c>
      <c r="J136" s="79">
        <f t="shared" si="2"/>
        <v>1</v>
      </c>
    </row>
    <row r="137" spans="1:10" s="14" customFormat="1" ht="90">
      <c r="A137" s="59" t="s">
        <v>280</v>
      </c>
      <c r="B137" s="15" t="s">
        <v>21</v>
      </c>
      <c r="C137" s="15" t="s">
        <v>6</v>
      </c>
      <c r="D137" s="15" t="s">
        <v>279</v>
      </c>
      <c r="E137" s="15"/>
      <c r="F137" s="29">
        <f>+F138</f>
        <v>490</v>
      </c>
      <c r="I137" s="29">
        <f>+I138</f>
        <v>490</v>
      </c>
      <c r="J137" s="79">
        <f t="shared" si="2"/>
        <v>1</v>
      </c>
    </row>
    <row r="138" spans="1:10" s="14" customFormat="1" ht="15">
      <c r="A138" s="57" t="s">
        <v>53</v>
      </c>
      <c r="B138" s="15" t="s">
        <v>21</v>
      </c>
      <c r="C138" s="15" t="s">
        <v>6</v>
      </c>
      <c r="D138" s="32" t="s">
        <v>279</v>
      </c>
      <c r="E138" s="33" t="s">
        <v>44</v>
      </c>
      <c r="F138" s="18">
        <v>490</v>
      </c>
      <c r="I138" s="18">
        <v>490</v>
      </c>
      <c r="J138" s="79">
        <f t="shared" si="2"/>
        <v>1</v>
      </c>
    </row>
    <row r="139" spans="1:10" s="14" customFormat="1" ht="45">
      <c r="A139" s="55" t="s">
        <v>165</v>
      </c>
      <c r="B139" s="15" t="s">
        <v>21</v>
      </c>
      <c r="C139" s="15" t="s">
        <v>6</v>
      </c>
      <c r="D139" s="15" t="s">
        <v>233</v>
      </c>
      <c r="E139" s="34"/>
      <c r="F139" s="31">
        <f>F140+F141</f>
        <v>105.9</v>
      </c>
      <c r="I139" s="31">
        <f>I140+I141</f>
        <v>105.9</v>
      </c>
      <c r="J139" s="79">
        <f t="shared" si="2"/>
        <v>1</v>
      </c>
    </row>
    <row r="140" spans="1:10" s="14" customFormat="1" ht="30">
      <c r="A140" s="55" t="s">
        <v>55</v>
      </c>
      <c r="B140" s="15" t="s">
        <v>21</v>
      </c>
      <c r="C140" s="15" t="s">
        <v>6</v>
      </c>
      <c r="D140" s="35" t="s">
        <v>233</v>
      </c>
      <c r="E140" s="16" t="s">
        <v>41</v>
      </c>
      <c r="F140" s="18">
        <v>65</v>
      </c>
      <c r="I140" s="18">
        <v>65</v>
      </c>
      <c r="J140" s="79">
        <f t="shared" si="2"/>
        <v>1</v>
      </c>
    </row>
    <row r="141" spans="1:10" s="14" customFormat="1" ht="15">
      <c r="A141" s="55" t="s">
        <v>53</v>
      </c>
      <c r="B141" s="15" t="s">
        <v>21</v>
      </c>
      <c r="C141" s="15" t="s">
        <v>6</v>
      </c>
      <c r="D141" s="16" t="s">
        <v>233</v>
      </c>
      <c r="E141" s="16" t="s">
        <v>44</v>
      </c>
      <c r="F141" s="18">
        <v>40.9</v>
      </c>
      <c r="I141" s="18">
        <v>40.9</v>
      </c>
      <c r="J141" s="79">
        <f t="shared" si="2"/>
        <v>1</v>
      </c>
    </row>
    <row r="142" spans="1:10" s="14" customFormat="1" ht="45">
      <c r="A142" s="55" t="s">
        <v>219</v>
      </c>
      <c r="B142" s="15" t="s">
        <v>21</v>
      </c>
      <c r="C142" s="15" t="s">
        <v>6</v>
      </c>
      <c r="D142" s="30" t="s">
        <v>223</v>
      </c>
      <c r="E142" s="15"/>
      <c r="F142" s="18">
        <f>F143+F145+F147</f>
        <v>4897.9</v>
      </c>
      <c r="I142" s="18">
        <f>I143+I145+I147</f>
        <v>4684.099999999999</v>
      </c>
      <c r="J142" s="79">
        <f t="shared" si="2"/>
        <v>0.9563486392127237</v>
      </c>
    </row>
    <row r="143" spans="1:10" s="14" customFormat="1" ht="60">
      <c r="A143" s="55" t="s">
        <v>220</v>
      </c>
      <c r="B143" s="15" t="s">
        <v>21</v>
      </c>
      <c r="C143" s="15" t="s">
        <v>6</v>
      </c>
      <c r="D143" s="30" t="s">
        <v>224</v>
      </c>
      <c r="E143" s="15"/>
      <c r="F143" s="18">
        <f>F144</f>
        <v>3641.4</v>
      </c>
      <c r="I143" s="18">
        <f>I144</f>
        <v>3544.1</v>
      </c>
      <c r="J143" s="79">
        <f t="shared" si="2"/>
        <v>0.9732795078815839</v>
      </c>
    </row>
    <row r="144" spans="1:10" s="14" customFormat="1" ht="30">
      <c r="A144" s="55" t="s">
        <v>55</v>
      </c>
      <c r="B144" s="15" t="s">
        <v>21</v>
      </c>
      <c r="C144" s="15" t="s">
        <v>6</v>
      </c>
      <c r="D144" s="30" t="s">
        <v>224</v>
      </c>
      <c r="E144" s="15" t="s">
        <v>41</v>
      </c>
      <c r="F144" s="18">
        <v>3641.4</v>
      </c>
      <c r="I144" s="18">
        <v>3544.1</v>
      </c>
      <c r="J144" s="79">
        <f t="shared" si="2"/>
        <v>0.9732795078815839</v>
      </c>
    </row>
    <row r="145" spans="1:10" s="14" customFormat="1" ht="60">
      <c r="A145" s="55" t="s">
        <v>221</v>
      </c>
      <c r="B145" s="15" t="s">
        <v>21</v>
      </c>
      <c r="C145" s="15" t="s">
        <v>6</v>
      </c>
      <c r="D145" s="30" t="s">
        <v>225</v>
      </c>
      <c r="E145" s="15"/>
      <c r="F145" s="18">
        <f>F146</f>
        <v>1221.1</v>
      </c>
      <c r="I145" s="18">
        <f>I146</f>
        <v>1114.6</v>
      </c>
      <c r="J145" s="79">
        <f t="shared" si="2"/>
        <v>0.912783555810335</v>
      </c>
    </row>
    <row r="146" spans="1:10" s="14" customFormat="1" ht="30">
      <c r="A146" s="55" t="s">
        <v>55</v>
      </c>
      <c r="B146" s="15" t="s">
        <v>21</v>
      </c>
      <c r="C146" s="15" t="s">
        <v>6</v>
      </c>
      <c r="D146" s="30" t="s">
        <v>225</v>
      </c>
      <c r="E146" s="15" t="s">
        <v>41</v>
      </c>
      <c r="F146" s="18">
        <v>1221.1</v>
      </c>
      <c r="I146" s="18">
        <v>1114.6</v>
      </c>
      <c r="J146" s="79">
        <f t="shared" si="2"/>
        <v>0.912783555810335</v>
      </c>
    </row>
    <row r="147" spans="1:10" s="14" customFormat="1" ht="60">
      <c r="A147" s="55" t="s">
        <v>222</v>
      </c>
      <c r="B147" s="15" t="s">
        <v>21</v>
      </c>
      <c r="C147" s="15" t="s">
        <v>6</v>
      </c>
      <c r="D147" s="30" t="s">
        <v>226</v>
      </c>
      <c r="E147" s="15"/>
      <c r="F147" s="18">
        <f>F148</f>
        <v>35.4</v>
      </c>
      <c r="G147" s="18">
        <f>G148</f>
        <v>0</v>
      </c>
      <c r="H147" s="18">
        <f>H148</f>
        <v>0</v>
      </c>
      <c r="I147" s="18">
        <f>I148</f>
        <v>25.4</v>
      </c>
      <c r="J147" s="79">
        <f t="shared" si="2"/>
        <v>0.7175141242937852</v>
      </c>
    </row>
    <row r="148" spans="1:10" s="14" customFormat="1" ht="15">
      <c r="A148" s="55" t="s">
        <v>53</v>
      </c>
      <c r="B148" s="15" t="s">
        <v>21</v>
      </c>
      <c r="C148" s="15" t="s">
        <v>6</v>
      </c>
      <c r="D148" s="30" t="s">
        <v>226</v>
      </c>
      <c r="E148" s="15" t="s">
        <v>44</v>
      </c>
      <c r="F148" s="18">
        <v>35.4</v>
      </c>
      <c r="I148" s="18">
        <v>25.4</v>
      </c>
      <c r="J148" s="79">
        <f t="shared" si="2"/>
        <v>0.7175141242937852</v>
      </c>
    </row>
    <row r="149" spans="1:10" s="14" customFormat="1" ht="15">
      <c r="A149" s="53" t="s">
        <v>23</v>
      </c>
      <c r="B149" s="13" t="s">
        <v>21</v>
      </c>
      <c r="C149" s="13" t="s">
        <v>7</v>
      </c>
      <c r="D149" s="15"/>
      <c r="E149" s="15"/>
      <c r="F149" s="12">
        <f>+F150+F152</f>
        <v>160703.4</v>
      </c>
      <c r="G149" s="12">
        <f>+G150+G152</f>
        <v>0</v>
      </c>
      <c r="H149" s="12">
        <f>+H150+H152</f>
        <v>0</v>
      </c>
      <c r="I149" s="12">
        <f>+I150+I152</f>
        <v>145184.9</v>
      </c>
      <c r="J149" s="77">
        <f t="shared" si="2"/>
        <v>0.9034339037008551</v>
      </c>
    </row>
    <row r="150" spans="1:10" s="14" customFormat="1" ht="45">
      <c r="A150" s="55" t="s">
        <v>227</v>
      </c>
      <c r="B150" s="15" t="s">
        <v>21</v>
      </c>
      <c r="C150" s="15" t="s">
        <v>7</v>
      </c>
      <c r="D150" s="15" t="s">
        <v>174</v>
      </c>
      <c r="E150" s="15"/>
      <c r="F150" s="18">
        <f>F151</f>
        <v>3</v>
      </c>
      <c r="I150" s="18">
        <f>I151</f>
        <v>0</v>
      </c>
      <c r="J150" s="79">
        <f t="shared" si="2"/>
        <v>0</v>
      </c>
    </row>
    <row r="151" spans="1:10" s="14" customFormat="1" ht="15">
      <c r="A151" s="55" t="s">
        <v>53</v>
      </c>
      <c r="B151" s="15" t="s">
        <v>21</v>
      </c>
      <c r="C151" s="15" t="s">
        <v>7</v>
      </c>
      <c r="D151" s="15" t="s">
        <v>174</v>
      </c>
      <c r="E151" s="15" t="s">
        <v>44</v>
      </c>
      <c r="F151" s="18">
        <v>3</v>
      </c>
      <c r="I151" s="18">
        <v>0</v>
      </c>
      <c r="J151" s="79">
        <f t="shared" si="2"/>
        <v>0</v>
      </c>
    </row>
    <row r="152" spans="1:10" s="14" customFormat="1" ht="45">
      <c r="A152" s="55" t="s">
        <v>175</v>
      </c>
      <c r="B152" s="15" t="s">
        <v>21</v>
      </c>
      <c r="C152" s="15" t="s">
        <v>7</v>
      </c>
      <c r="D152" s="16" t="s">
        <v>111</v>
      </c>
      <c r="E152" s="16"/>
      <c r="F152" s="18">
        <f>F153+F157+F159+F161+F163+F165+F167+F169+F171+F175+F177+F179+F186+F188+F192+F173+F190</f>
        <v>160700.4</v>
      </c>
      <c r="I152" s="18">
        <f>I153+I157+I159+I161+I163+I165+I167+I169+I171+I175+I177+I179+I186+I188+I192+I173+I190</f>
        <v>145184.9</v>
      </c>
      <c r="J152" s="79">
        <f t="shared" si="2"/>
        <v>0.903450769257575</v>
      </c>
    </row>
    <row r="153" spans="1:10" s="14" customFormat="1" ht="15">
      <c r="A153" s="55" t="s">
        <v>23</v>
      </c>
      <c r="B153" s="15" t="s">
        <v>21</v>
      </c>
      <c r="C153" s="15" t="s">
        <v>7</v>
      </c>
      <c r="D153" s="16" t="s">
        <v>177</v>
      </c>
      <c r="E153" s="16"/>
      <c r="F153" s="18">
        <f>SUM(F154:F156)</f>
        <v>12457.400000000001</v>
      </c>
      <c r="I153" s="18">
        <f>SUM(I154:I156)</f>
        <v>9422.5</v>
      </c>
      <c r="J153" s="79">
        <f t="shared" si="2"/>
        <v>0.7563777353219772</v>
      </c>
    </row>
    <row r="154" spans="1:10" s="14" customFormat="1" ht="30">
      <c r="A154" s="55" t="s">
        <v>55</v>
      </c>
      <c r="B154" s="15" t="s">
        <v>21</v>
      </c>
      <c r="C154" s="15" t="s">
        <v>7</v>
      </c>
      <c r="D154" s="16" t="s">
        <v>177</v>
      </c>
      <c r="E154" s="16" t="s">
        <v>41</v>
      </c>
      <c r="F154" s="18">
        <v>2068.6</v>
      </c>
      <c r="I154" s="18">
        <v>1609</v>
      </c>
      <c r="J154" s="79">
        <f t="shared" si="2"/>
        <v>0.7778207483322054</v>
      </c>
    </row>
    <row r="155" spans="1:10" s="14" customFormat="1" ht="15">
      <c r="A155" s="55" t="s">
        <v>53</v>
      </c>
      <c r="B155" s="15" t="s">
        <v>21</v>
      </c>
      <c r="C155" s="15" t="s">
        <v>7</v>
      </c>
      <c r="D155" s="16" t="s">
        <v>177</v>
      </c>
      <c r="E155" s="16" t="s">
        <v>44</v>
      </c>
      <c r="F155" s="18">
        <v>9697.2</v>
      </c>
      <c r="I155" s="18">
        <v>7227.9</v>
      </c>
      <c r="J155" s="79">
        <f t="shared" si="2"/>
        <v>0.7453594852122262</v>
      </c>
    </row>
    <row r="156" spans="1:10" s="14" customFormat="1" ht="15">
      <c r="A156" s="55" t="s">
        <v>69</v>
      </c>
      <c r="B156" s="15" t="s">
        <v>21</v>
      </c>
      <c r="C156" s="15" t="s">
        <v>7</v>
      </c>
      <c r="D156" s="16" t="s">
        <v>177</v>
      </c>
      <c r="E156" s="16" t="s">
        <v>45</v>
      </c>
      <c r="F156" s="18">
        <v>691.6</v>
      </c>
      <c r="I156" s="18">
        <v>585.6</v>
      </c>
      <c r="J156" s="79">
        <f t="shared" si="2"/>
        <v>0.8467322151532678</v>
      </c>
    </row>
    <row r="157" spans="1:10" s="14" customFormat="1" ht="15">
      <c r="A157" s="55" t="s">
        <v>209</v>
      </c>
      <c r="B157" s="15" t="s">
        <v>21</v>
      </c>
      <c r="C157" s="15" t="s">
        <v>7</v>
      </c>
      <c r="D157" s="16" t="s">
        <v>178</v>
      </c>
      <c r="E157" s="16"/>
      <c r="F157" s="18">
        <f>F158</f>
        <v>3924.3</v>
      </c>
      <c r="I157" s="18">
        <f>I158</f>
        <v>3448.6</v>
      </c>
      <c r="J157" s="79">
        <f t="shared" si="2"/>
        <v>0.8787809290828937</v>
      </c>
    </row>
    <row r="158" spans="1:10" s="14" customFormat="1" ht="15">
      <c r="A158" s="55" t="s">
        <v>53</v>
      </c>
      <c r="B158" s="15" t="s">
        <v>21</v>
      </c>
      <c r="C158" s="15" t="s">
        <v>7</v>
      </c>
      <c r="D158" s="16" t="s">
        <v>178</v>
      </c>
      <c r="E158" s="16" t="s">
        <v>44</v>
      </c>
      <c r="F158" s="18">
        <v>3924.3</v>
      </c>
      <c r="I158" s="18">
        <v>3448.6</v>
      </c>
      <c r="J158" s="79">
        <f t="shared" si="2"/>
        <v>0.8787809290828937</v>
      </c>
    </row>
    <row r="159" spans="1:10" s="14" customFormat="1" ht="15">
      <c r="A159" s="55" t="s">
        <v>158</v>
      </c>
      <c r="B159" s="15" t="s">
        <v>21</v>
      </c>
      <c r="C159" s="15" t="s">
        <v>7</v>
      </c>
      <c r="D159" s="16" t="s">
        <v>176</v>
      </c>
      <c r="E159" s="16"/>
      <c r="F159" s="18">
        <f>F160</f>
        <v>4965.6</v>
      </c>
      <c r="I159" s="18">
        <f>I160</f>
        <v>3989.1</v>
      </c>
      <c r="J159" s="79">
        <f t="shared" si="2"/>
        <v>0.8033470275495408</v>
      </c>
    </row>
    <row r="160" spans="1:10" s="14" customFormat="1" ht="15">
      <c r="A160" s="55" t="s">
        <v>53</v>
      </c>
      <c r="B160" s="15" t="s">
        <v>21</v>
      </c>
      <c r="C160" s="15" t="s">
        <v>7</v>
      </c>
      <c r="D160" s="16" t="s">
        <v>176</v>
      </c>
      <c r="E160" s="16" t="s">
        <v>44</v>
      </c>
      <c r="F160" s="18">
        <v>4965.6</v>
      </c>
      <c r="I160" s="18">
        <v>3989.1</v>
      </c>
      <c r="J160" s="79">
        <f t="shared" si="2"/>
        <v>0.8033470275495408</v>
      </c>
    </row>
    <row r="161" spans="1:10" s="14" customFormat="1" ht="15">
      <c r="A161" s="55" t="s">
        <v>207</v>
      </c>
      <c r="B161" s="15" t="s">
        <v>21</v>
      </c>
      <c r="C161" s="15" t="s">
        <v>7</v>
      </c>
      <c r="D161" s="16" t="s">
        <v>179</v>
      </c>
      <c r="E161" s="16"/>
      <c r="F161" s="18">
        <f>F162</f>
        <v>3379.8</v>
      </c>
      <c r="I161" s="18">
        <f>I162</f>
        <v>3379.7</v>
      </c>
      <c r="J161" s="79">
        <f t="shared" si="2"/>
        <v>0.9999704124504407</v>
      </c>
    </row>
    <row r="162" spans="1:10" s="14" customFormat="1" ht="15">
      <c r="A162" s="55" t="s">
        <v>53</v>
      </c>
      <c r="B162" s="15" t="s">
        <v>21</v>
      </c>
      <c r="C162" s="15" t="s">
        <v>7</v>
      </c>
      <c r="D162" s="16" t="s">
        <v>179</v>
      </c>
      <c r="E162" s="16" t="s">
        <v>44</v>
      </c>
      <c r="F162" s="18">
        <v>3379.8</v>
      </c>
      <c r="I162" s="18">
        <v>3379.7</v>
      </c>
      <c r="J162" s="79">
        <f t="shared" si="2"/>
        <v>0.9999704124504407</v>
      </c>
    </row>
    <row r="163" spans="1:10" s="14" customFormat="1" ht="15">
      <c r="A163" s="55" t="s">
        <v>161</v>
      </c>
      <c r="B163" s="15" t="s">
        <v>21</v>
      </c>
      <c r="C163" s="15" t="s">
        <v>7</v>
      </c>
      <c r="D163" s="16" t="s">
        <v>180</v>
      </c>
      <c r="E163" s="16"/>
      <c r="F163" s="18">
        <f>F164</f>
        <v>4393.2</v>
      </c>
      <c r="I163" s="18">
        <f>I164</f>
        <v>3036.1</v>
      </c>
      <c r="J163" s="79">
        <f t="shared" si="2"/>
        <v>0.6910907766548302</v>
      </c>
    </row>
    <row r="164" spans="1:10" s="14" customFormat="1" ht="15">
      <c r="A164" s="55" t="s">
        <v>53</v>
      </c>
      <c r="B164" s="15" t="s">
        <v>21</v>
      </c>
      <c r="C164" s="15" t="s">
        <v>7</v>
      </c>
      <c r="D164" s="16" t="s">
        <v>180</v>
      </c>
      <c r="E164" s="16" t="s">
        <v>44</v>
      </c>
      <c r="F164" s="18">
        <v>4393.2</v>
      </c>
      <c r="I164" s="18">
        <v>3036.1</v>
      </c>
      <c r="J164" s="79">
        <f t="shared" si="2"/>
        <v>0.6910907766548302</v>
      </c>
    </row>
    <row r="165" spans="1:10" s="14" customFormat="1" ht="15">
      <c r="A165" s="55" t="s">
        <v>181</v>
      </c>
      <c r="B165" s="15" t="s">
        <v>21</v>
      </c>
      <c r="C165" s="15" t="s">
        <v>7</v>
      </c>
      <c r="D165" s="16" t="s">
        <v>182</v>
      </c>
      <c r="E165" s="16"/>
      <c r="F165" s="18">
        <f>F166</f>
        <v>60.9</v>
      </c>
      <c r="I165" s="18">
        <f>I166</f>
        <v>26.6</v>
      </c>
      <c r="J165" s="79">
        <f t="shared" si="2"/>
        <v>0.4367816091954023</v>
      </c>
    </row>
    <row r="166" spans="1:10" s="14" customFormat="1" ht="15">
      <c r="A166" s="55" t="s">
        <v>53</v>
      </c>
      <c r="B166" s="15" t="s">
        <v>21</v>
      </c>
      <c r="C166" s="15" t="s">
        <v>7</v>
      </c>
      <c r="D166" s="16" t="s">
        <v>182</v>
      </c>
      <c r="E166" s="16" t="s">
        <v>44</v>
      </c>
      <c r="F166" s="18">
        <v>60.9</v>
      </c>
      <c r="I166" s="18">
        <v>26.6</v>
      </c>
      <c r="J166" s="79">
        <f t="shared" si="2"/>
        <v>0.4367816091954023</v>
      </c>
    </row>
    <row r="167" spans="1:10" s="14" customFormat="1" ht="15">
      <c r="A167" s="55" t="s">
        <v>208</v>
      </c>
      <c r="B167" s="15" t="s">
        <v>21</v>
      </c>
      <c r="C167" s="15" t="s">
        <v>7</v>
      </c>
      <c r="D167" s="16" t="s">
        <v>183</v>
      </c>
      <c r="E167" s="16"/>
      <c r="F167" s="18">
        <f>F168</f>
        <v>182.1</v>
      </c>
      <c r="I167" s="18">
        <f>I168</f>
        <v>133.6</v>
      </c>
      <c r="J167" s="79">
        <f t="shared" si="2"/>
        <v>0.7336628226249313</v>
      </c>
    </row>
    <row r="168" spans="1:10" s="14" customFormat="1" ht="15">
      <c r="A168" s="55" t="s">
        <v>53</v>
      </c>
      <c r="B168" s="15" t="s">
        <v>21</v>
      </c>
      <c r="C168" s="15" t="s">
        <v>7</v>
      </c>
      <c r="D168" s="16" t="s">
        <v>183</v>
      </c>
      <c r="E168" s="16" t="s">
        <v>44</v>
      </c>
      <c r="F168" s="18">
        <v>182.1</v>
      </c>
      <c r="I168" s="18">
        <v>133.6</v>
      </c>
      <c r="J168" s="79">
        <f t="shared" si="2"/>
        <v>0.7336628226249313</v>
      </c>
    </row>
    <row r="169" spans="1:10" s="14" customFormat="1" ht="15">
      <c r="A169" s="55" t="s">
        <v>184</v>
      </c>
      <c r="B169" s="15" t="s">
        <v>21</v>
      </c>
      <c r="C169" s="15" t="s">
        <v>7</v>
      </c>
      <c r="D169" s="16" t="s">
        <v>185</v>
      </c>
      <c r="E169" s="16"/>
      <c r="F169" s="18">
        <f>F170</f>
        <v>3639.9</v>
      </c>
      <c r="I169" s="18">
        <f>I170</f>
        <v>3626.9</v>
      </c>
      <c r="J169" s="79">
        <f t="shared" si="2"/>
        <v>0.9964284733097063</v>
      </c>
    </row>
    <row r="170" spans="1:10" s="14" customFormat="1" ht="15">
      <c r="A170" s="55" t="s">
        <v>53</v>
      </c>
      <c r="B170" s="15" t="s">
        <v>21</v>
      </c>
      <c r="C170" s="15" t="s">
        <v>7</v>
      </c>
      <c r="D170" s="16" t="s">
        <v>185</v>
      </c>
      <c r="E170" s="16" t="s">
        <v>44</v>
      </c>
      <c r="F170" s="18">
        <v>3639.9</v>
      </c>
      <c r="I170" s="18">
        <v>3626.9</v>
      </c>
      <c r="J170" s="79">
        <f t="shared" si="2"/>
        <v>0.9964284733097063</v>
      </c>
    </row>
    <row r="171" spans="1:10" s="14" customFormat="1" ht="45">
      <c r="A171" s="55" t="s">
        <v>239</v>
      </c>
      <c r="B171" s="15" t="s">
        <v>21</v>
      </c>
      <c r="C171" s="15" t="s">
        <v>7</v>
      </c>
      <c r="D171" s="16" t="s">
        <v>240</v>
      </c>
      <c r="E171" s="16"/>
      <c r="F171" s="18">
        <f>SUM(F172)</f>
        <v>1370.4</v>
      </c>
      <c r="I171" s="18">
        <f>SUM(I172)</f>
        <v>710.4</v>
      </c>
      <c r="J171" s="79">
        <f t="shared" si="2"/>
        <v>0.5183887915936952</v>
      </c>
    </row>
    <row r="172" spans="1:10" s="14" customFormat="1" ht="15">
      <c r="A172" s="55" t="s">
        <v>53</v>
      </c>
      <c r="B172" s="15" t="s">
        <v>21</v>
      </c>
      <c r="C172" s="15" t="s">
        <v>7</v>
      </c>
      <c r="D172" s="16" t="s">
        <v>240</v>
      </c>
      <c r="E172" s="16" t="s">
        <v>44</v>
      </c>
      <c r="F172" s="18">
        <v>1370.4</v>
      </c>
      <c r="I172" s="18">
        <v>710.4</v>
      </c>
      <c r="J172" s="79">
        <f t="shared" si="2"/>
        <v>0.5183887915936952</v>
      </c>
    </row>
    <row r="173" spans="1:10" s="14" customFormat="1" ht="30">
      <c r="A173" s="55" t="s">
        <v>266</v>
      </c>
      <c r="B173" s="15" t="s">
        <v>21</v>
      </c>
      <c r="C173" s="15" t="s">
        <v>7</v>
      </c>
      <c r="D173" s="16" t="s">
        <v>255</v>
      </c>
      <c r="E173" s="16"/>
      <c r="F173" s="18">
        <f>+F174</f>
        <v>251.9</v>
      </c>
      <c r="I173" s="18">
        <f>+I174</f>
        <v>251.9</v>
      </c>
      <c r="J173" s="79">
        <f t="shared" si="2"/>
        <v>1</v>
      </c>
    </row>
    <row r="174" spans="1:10" s="14" customFormat="1" ht="15">
      <c r="A174" s="55" t="s">
        <v>53</v>
      </c>
      <c r="B174" s="15" t="s">
        <v>21</v>
      </c>
      <c r="C174" s="15" t="s">
        <v>7</v>
      </c>
      <c r="D174" s="16" t="s">
        <v>255</v>
      </c>
      <c r="E174" s="16" t="s">
        <v>44</v>
      </c>
      <c r="F174" s="18">
        <v>251.9</v>
      </c>
      <c r="I174" s="18">
        <v>251.9</v>
      </c>
      <c r="J174" s="79">
        <f t="shared" si="2"/>
        <v>1</v>
      </c>
    </row>
    <row r="175" spans="1:10" s="14" customFormat="1" ht="30">
      <c r="A175" s="55" t="s">
        <v>281</v>
      </c>
      <c r="B175" s="15" t="s">
        <v>21</v>
      </c>
      <c r="C175" s="15" t="s">
        <v>7</v>
      </c>
      <c r="D175" s="16" t="s">
        <v>282</v>
      </c>
      <c r="E175" s="16"/>
      <c r="F175" s="18">
        <f>+F176</f>
        <v>305.1</v>
      </c>
      <c r="I175" s="18">
        <f>+I176</f>
        <v>152.6</v>
      </c>
      <c r="J175" s="79">
        <f t="shared" si="2"/>
        <v>0.5001638806948541</v>
      </c>
    </row>
    <row r="176" spans="1:10" s="14" customFormat="1" ht="15">
      <c r="A176" s="55" t="s">
        <v>53</v>
      </c>
      <c r="B176" s="15" t="s">
        <v>21</v>
      </c>
      <c r="C176" s="15" t="s">
        <v>7</v>
      </c>
      <c r="D176" s="16" t="s">
        <v>282</v>
      </c>
      <c r="E176" s="16" t="s">
        <v>44</v>
      </c>
      <c r="F176" s="18">
        <v>305.1</v>
      </c>
      <c r="I176" s="18">
        <v>152.6</v>
      </c>
      <c r="J176" s="79">
        <f t="shared" si="2"/>
        <v>0.5001638806948541</v>
      </c>
    </row>
    <row r="177" spans="1:10" s="14" customFormat="1" ht="30">
      <c r="A177" s="55" t="s">
        <v>283</v>
      </c>
      <c r="B177" s="15" t="s">
        <v>21</v>
      </c>
      <c r="C177" s="15" t="s">
        <v>7</v>
      </c>
      <c r="D177" s="16" t="s">
        <v>284</v>
      </c>
      <c r="E177" s="16"/>
      <c r="F177" s="18">
        <f>+F178</f>
        <v>1.8</v>
      </c>
      <c r="I177" s="18">
        <f>+I178</f>
        <v>1.8</v>
      </c>
      <c r="J177" s="79">
        <f t="shared" si="2"/>
        <v>1</v>
      </c>
    </row>
    <row r="178" spans="1:10" s="14" customFormat="1" ht="15">
      <c r="A178" s="55" t="s">
        <v>53</v>
      </c>
      <c r="B178" s="15" t="s">
        <v>21</v>
      </c>
      <c r="C178" s="15" t="s">
        <v>7</v>
      </c>
      <c r="D178" s="16" t="s">
        <v>284</v>
      </c>
      <c r="E178" s="16" t="s">
        <v>44</v>
      </c>
      <c r="F178" s="18">
        <v>1.8</v>
      </c>
      <c r="I178" s="18">
        <v>1.8</v>
      </c>
      <c r="J178" s="79">
        <f t="shared" si="2"/>
        <v>1</v>
      </c>
    </row>
    <row r="179" spans="1:10" s="14" customFormat="1" ht="30">
      <c r="A179" s="55" t="s">
        <v>49</v>
      </c>
      <c r="B179" s="15" t="s">
        <v>21</v>
      </c>
      <c r="C179" s="15" t="s">
        <v>7</v>
      </c>
      <c r="D179" s="16" t="s">
        <v>187</v>
      </c>
      <c r="E179" s="16"/>
      <c r="F179" s="18">
        <f>F180+F182+F184</f>
        <v>120139.4</v>
      </c>
      <c r="I179" s="18">
        <f>I180+I182+I184</f>
        <v>112526.90000000001</v>
      </c>
      <c r="J179" s="79">
        <f t="shared" si="2"/>
        <v>0.9366361077215303</v>
      </c>
    </row>
    <row r="180" spans="1:10" s="14" customFormat="1" ht="45">
      <c r="A180" s="55" t="s">
        <v>188</v>
      </c>
      <c r="B180" s="15" t="s">
        <v>21</v>
      </c>
      <c r="C180" s="15" t="s">
        <v>7</v>
      </c>
      <c r="D180" s="16" t="s">
        <v>189</v>
      </c>
      <c r="E180" s="16"/>
      <c r="F180" s="18">
        <f>F181</f>
        <v>89351.4</v>
      </c>
      <c r="I180" s="18">
        <f>I181</f>
        <v>82118.1</v>
      </c>
      <c r="J180" s="79">
        <f t="shared" si="2"/>
        <v>0.9190465958004017</v>
      </c>
    </row>
    <row r="181" spans="1:10" s="14" customFormat="1" ht="30">
      <c r="A181" s="55" t="s">
        <v>55</v>
      </c>
      <c r="B181" s="15" t="s">
        <v>21</v>
      </c>
      <c r="C181" s="15" t="s">
        <v>7</v>
      </c>
      <c r="D181" s="16" t="s">
        <v>189</v>
      </c>
      <c r="E181" s="16" t="s">
        <v>41</v>
      </c>
      <c r="F181" s="18">
        <v>89351.4</v>
      </c>
      <c r="I181" s="18">
        <v>82118.1</v>
      </c>
      <c r="J181" s="79">
        <f t="shared" si="2"/>
        <v>0.9190465958004017</v>
      </c>
    </row>
    <row r="182" spans="1:10" s="14" customFormat="1" ht="45">
      <c r="A182" s="55" t="s">
        <v>190</v>
      </c>
      <c r="B182" s="15" t="s">
        <v>21</v>
      </c>
      <c r="C182" s="15" t="s">
        <v>7</v>
      </c>
      <c r="D182" s="16" t="s">
        <v>191</v>
      </c>
      <c r="E182" s="16"/>
      <c r="F182" s="18">
        <f>F183</f>
        <v>25206.6</v>
      </c>
      <c r="I182" s="18">
        <f>I183</f>
        <v>24878.6</v>
      </c>
      <c r="J182" s="79">
        <f t="shared" si="2"/>
        <v>0.9869875350106718</v>
      </c>
    </row>
    <row r="183" spans="1:10" s="14" customFormat="1" ht="30">
      <c r="A183" s="55" t="s">
        <v>55</v>
      </c>
      <c r="B183" s="15" t="s">
        <v>21</v>
      </c>
      <c r="C183" s="15" t="s">
        <v>7</v>
      </c>
      <c r="D183" s="16" t="s">
        <v>191</v>
      </c>
      <c r="E183" s="16" t="s">
        <v>41</v>
      </c>
      <c r="F183" s="18">
        <v>25206.6</v>
      </c>
      <c r="I183" s="18">
        <v>24878.6</v>
      </c>
      <c r="J183" s="79">
        <f t="shared" si="2"/>
        <v>0.9869875350106718</v>
      </c>
    </row>
    <row r="184" spans="1:10" s="14" customFormat="1" ht="45">
      <c r="A184" s="55" t="s">
        <v>192</v>
      </c>
      <c r="B184" s="15" t="s">
        <v>21</v>
      </c>
      <c r="C184" s="15" t="s">
        <v>7</v>
      </c>
      <c r="D184" s="16" t="s">
        <v>193</v>
      </c>
      <c r="E184" s="16"/>
      <c r="F184" s="18">
        <f>F185</f>
        <v>5581.4</v>
      </c>
      <c r="I184" s="18">
        <f>I185</f>
        <v>5530.2</v>
      </c>
      <c r="J184" s="79">
        <f t="shared" si="2"/>
        <v>0.9908266743111048</v>
      </c>
    </row>
    <row r="185" spans="1:10" s="14" customFormat="1" ht="15">
      <c r="A185" s="55" t="s">
        <v>53</v>
      </c>
      <c r="B185" s="15" t="s">
        <v>21</v>
      </c>
      <c r="C185" s="15" t="s">
        <v>7</v>
      </c>
      <c r="D185" s="16" t="s">
        <v>193</v>
      </c>
      <c r="E185" s="16" t="s">
        <v>44</v>
      </c>
      <c r="F185" s="18">
        <v>5581.4</v>
      </c>
      <c r="I185" s="18">
        <v>5530.2</v>
      </c>
      <c r="J185" s="79">
        <f t="shared" si="2"/>
        <v>0.9908266743111048</v>
      </c>
    </row>
    <row r="186" spans="1:10" s="14" customFormat="1" ht="45">
      <c r="A186" s="55" t="s">
        <v>114</v>
      </c>
      <c r="B186" s="15" t="s">
        <v>21</v>
      </c>
      <c r="C186" s="15" t="s">
        <v>7</v>
      </c>
      <c r="D186" s="16" t="s">
        <v>194</v>
      </c>
      <c r="E186" s="16"/>
      <c r="F186" s="18">
        <f>+F187</f>
        <v>4182</v>
      </c>
      <c r="I186" s="18">
        <f>+I187</f>
        <v>3040</v>
      </c>
      <c r="J186" s="79">
        <f t="shared" si="2"/>
        <v>0.7269249163079866</v>
      </c>
    </row>
    <row r="187" spans="1:10" s="14" customFormat="1" ht="15">
      <c r="A187" s="55" t="s">
        <v>53</v>
      </c>
      <c r="B187" s="15" t="s">
        <v>21</v>
      </c>
      <c r="C187" s="15" t="s">
        <v>7</v>
      </c>
      <c r="D187" s="16" t="s">
        <v>194</v>
      </c>
      <c r="E187" s="16" t="s">
        <v>44</v>
      </c>
      <c r="F187" s="18">
        <v>4182</v>
      </c>
      <c r="I187" s="18">
        <v>3040</v>
      </c>
      <c r="J187" s="79">
        <f t="shared" si="2"/>
        <v>0.7269249163079866</v>
      </c>
    </row>
    <row r="188" spans="1:10" s="14" customFormat="1" ht="105">
      <c r="A188" s="58" t="s">
        <v>285</v>
      </c>
      <c r="B188" s="16" t="s">
        <v>21</v>
      </c>
      <c r="C188" s="16" t="s">
        <v>7</v>
      </c>
      <c r="D188" s="16" t="s">
        <v>286</v>
      </c>
      <c r="E188" s="16"/>
      <c r="F188" s="19">
        <f>F189</f>
        <v>53.7</v>
      </c>
      <c r="I188" s="19">
        <f>I189</f>
        <v>45.3</v>
      </c>
      <c r="J188" s="79">
        <f t="shared" si="2"/>
        <v>0.8435754189944134</v>
      </c>
    </row>
    <row r="189" spans="1:10" s="14" customFormat="1" ht="30">
      <c r="A189" s="55" t="s">
        <v>55</v>
      </c>
      <c r="B189" s="16" t="s">
        <v>21</v>
      </c>
      <c r="C189" s="16" t="s">
        <v>7</v>
      </c>
      <c r="D189" s="16" t="s">
        <v>286</v>
      </c>
      <c r="E189" s="16" t="s">
        <v>41</v>
      </c>
      <c r="F189" s="19">
        <v>53.7</v>
      </c>
      <c r="I189" s="19">
        <v>45.3</v>
      </c>
      <c r="J189" s="79">
        <f t="shared" si="2"/>
        <v>0.8435754189944134</v>
      </c>
    </row>
    <row r="190" spans="1:10" s="14" customFormat="1" ht="90">
      <c r="A190" s="58" t="s">
        <v>280</v>
      </c>
      <c r="B190" s="16" t="s">
        <v>21</v>
      </c>
      <c r="C190" s="16" t="s">
        <v>7</v>
      </c>
      <c r="D190" s="16" t="s">
        <v>287</v>
      </c>
      <c r="E190" s="16"/>
      <c r="F190" s="19">
        <f>F191</f>
        <v>1230</v>
      </c>
      <c r="I190" s="19">
        <f>I191</f>
        <v>1230</v>
      </c>
      <c r="J190" s="79">
        <f t="shared" si="2"/>
        <v>1</v>
      </c>
    </row>
    <row r="191" spans="1:10" s="14" customFormat="1" ht="15">
      <c r="A191" s="55" t="s">
        <v>53</v>
      </c>
      <c r="B191" s="16" t="s">
        <v>21</v>
      </c>
      <c r="C191" s="16" t="s">
        <v>7</v>
      </c>
      <c r="D191" s="16" t="s">
        <v>287</v>
      </c>
      <c r="E191" s="16" t="s">
        <v>44</v>
      </c>
      <c r="F191" s="19">
        <v>1230</v>
      </c>
      <c r="I191" s="19">
        <v>1230</v>
      </c>
      <c r="J191" s="79">
        <f t="shared" si="2"/>
        <v>1</v>
      </c>
    </row>
    <row r="192" spans="1:10" s="14" customFormat="1" ht="30">
      <c r="A192" s="55" t="s">
        <v>186</v>
      </c>
      <c r="B192" s="15" t="s">
        <v>21</v>
      </c>
      <c r="C192" s="15" t="s">
        <v>7</v>
      </c>
      <c r="D192" s="16" t="s">
        <v>231</v>
      </c>
      <c r="E192" s="16"/>
      <c r="F192" s="18">
        <f>F193+F194</f>
        <v>162.9</v>
      </c>
      <c r="I192" s="18">
        <f>I193+I194</f>
        <v>162.9</v>
      </c>
      <c r="J192" s="79">
        <f aca="true" t="shared" si="3" ref="J192:J255">I192/F192</f>
        <v>1</v>
      </c>
    </row>
    <row r="193" spans="1:10" s="14" customFormat="1" ht="30">
      <c r="A193" s="55" t="s">
        <v>55</v>
      </c>
      <c r="B193" s="15" t="s">
        <v>21</v>
      </c>
      <c r="C193" s="15" t="s">
        <v>7</v>
      </c>
      <c r="D193" s="16" t="s">
        <v>231</v>
      </c>
      <c r="E193" s="16" t="s">
        <v>41</v>
      </c>
      <c r="F193" s="18">
        <v>102.9</v>
      </c>
      <c r="I193" s="18">
        <v>102.9</v>
      </c>
      <c r="J193" s="79">
        <f t="shared" si="3"/>
        <v>1</v>
      </c>
    </row>
    <row r="194" spans="1:10" s="14" customFormat="1" ht="15">
      <c r="A194" s="55" t="s">
        <v>53</v>
      </c>
      <c r="B194" s="15" t="s">
        <v>21</v>
      </c>
      <c r="C194" s="15" t="s">
        <v>7</v>
      </c>
      <c r="D194" s="16" t="s">
        <v>231</v>
      </c>
      <c r="E194" s="16" t="s">
        <v>44</v>
      </c>
      <c r="F194" s="18">
        <v>60</v>
      </c>
      <c r="I194" s="18">
        <v>60</v>
      </c>
      <c r="J194" s="79">
        <f t="shared" si="3"/>
        <v>1</v>
      </c>
    </row>
    <row r="195" spans="1:10" s="14" customFormat="1" ht="15">
      <c r="A195" s="56" t="s">
        <v>251</v>
      </c>
      <c r="B195" s="13" t="s">
        <v>21</v>
      </c>
      <c r="C195" s="13" t="s">
        <v>10</v>
      </c>
      <c r="D195" s="22"/>
      <c r="E195" s="22"/>
      <c r="F195" s="12">
        <f>F198+F200+F204+F196+F209+F211+F213+F215+F217+F219+F221</f>
        <v>12825.599999999999</v>
      </c>
      <c r="I195" s="12">
        <f>I198+I200+I204+I196+I209+I211+I213+I215+I217+I219+I221</f>
        <v>12040.7</v>
      </c>
      <c r="J195" s="77">
        <f t="shared" si="3"/>
        <v>0.9388020833333335</v>
      </c>
    </row>
    <row r="196" spans="1:10" s="14" customFormat="1" ht="28.5">
      <c r="A196" s="56" t="s">
        <v>296</v>
      </c>
      <c r="B196" s="20" t="s">
        <v>21</v>
      </c>
      <c r="C196" s="20" t="s">
        <v>10</v>
      </c>
      <c r="D196" s="20" t="s">
        <v>134</v>
      </c>
      <c r="E196" s="20"/>
      <c r="F196" s="21">
        <f>F197</f>
        <v>220</v>
      </c>
      <c r="I196" s="21">
        <f>I197</f>
        <v>155.2</v>
      </c>
      <c r="J196" s="79">
        <f t="shared" si="3"/>
        <v>0.7054545454545454</v>
      </c>
    </row>
    <row r="197" spans="1:10" s="14" customFormat="1" ht="15">
      <c r="A197" s="55" t="s">
        <v>53</v>
      </c>
      <c r="B197" s="20" t="s">
        <v>21</v>
      </c>
      <c r="C197" s="20" t="s">
        <v>10</v>
      </c>
      <c r="D197" s="20" t="s">
        <v>134</v>
      </c>
      <c r="E197" s="20" t="s">
        <v>44</v>
      </c>
      <c r="F197" s="21">
        <v>220</v>
      </c>
      <c r="I197" s="21">
        <v>155.2</v>
      </c>
      <c r="J197" s="79">
        <f t="shared" si="3"/>
        <v>0.7054545454545454</v>
      </c>
    </row>
    <row r="198" spans="1:10" s="14" customFormat="1" ht="30">
      <c r="A198" s="55" t="s">
        <v>212</v>
      </c>
      <c r="B198" s="15" t="s">
        <v>21</v>
      </c>
      <c r="C198" s="15" t="s">
        <v>10</v>
      </c>
      <c r="D198" s="16" t="s">
        <v>211</v>
      </c>
      <c r="E198" s="16"/>
      <c r="F198" s="18">
        <f>SUM(F199)</f>
        <v>226.5</v>
      </c>
      <c r="I198" s="18">
        <f>SUM(I199)</f>
        <v>60.6</v>
      </c>
      <c r="J198" s="79">
        <f t="shared" si="3"/>
        <v>0.2675496688741722</v>
      </c>
    </row>
    <row r="199" spans="1:10" s="14" customFormat="1" ht="15">
      <c r="A199" s="55" t="s">
        <v>53</v>
      </c>
      <c r="B199" s="15" t="s">
        <v>21</v>
      </c>
      <c r="C199" s="15" t="s">
        <v>10</v>
      </c>
      <c r="D199" s="16" t="s">
        <v>211</v>
      </c>
      <c r="E199" s="16" t="s">
        <v>44</v>
      </c>
      <c r="F199" s="18">
        <v>226.5</v>
      </c>
      <c r="I199" s="18">
        <v>60.6</v>
      </c>
      <c r="J199" s="79">
        <f t="shared" si="3"/>
        <v>0.2675496688741722</v>
      </c>
    </row>
    <row r="200" spans="1:10" s="14" customFormat="1" ht="30">
      <c r="A200" s="55" t="s">
        <v>229</v>
      </c>
      <c r="B200" s="15" t="s">
        <v>21</v>
      </c>
      <c r="C200" s="15" t="s">
        <v>10</v>
      </c>
      <c r="D200" s="16" t="s">
        <v>113</v>
      </c>
      <c r="E200" s="16"/>
      <c r="F200" s="18">
        <f>SUM(F201+F202+F203)</f>
        <v>4082</v>
      </c>
      <c r="I200" s="18">
        <f>SUM(I201+I202+I203)</f>
        <v>3917.7999999999997</v>
      </c>
      <c r="J200" s="79">
        <f t="shared" si="3"/>
        <v>0.9597746202841744</v>
      </c>
    </row>
    <row r="201" spans="1:10" s="14" customFormat="1" ht="30">
      <c r="A201" s="55" t="s">
        <v>55</v>
      </c>
      <c r="B201" s="15" t="s">
        <v>21</v>
      </c>
      <c r="C201" s="15" t="s">
        <v>10</v>
      </c>
      <c r="D201" s="16" t="s">
        <v>113</v>
      </c>
      <c r="E201" s="16" t="s">
        <v>41</v>
      </c>
      <c r="F201" s="18">
        <v>3678.4</v>
      </c>
      <c r="I201" s="18">
        <v>3596.5</v>
      </c>
      <c r="J201" s="79">
        <f t="shared" si="3"/>
        <v>0.9777348847324924</v>
      </c>
    </row>
    <row r="202" spans="1:10" s="14" customFormat="1" ht="15">
      <c r="A202" s="55" t="s">
        <v>53</v>
      </c>
      <c r="B202" s="15" t="s">
        <v>21</v>
      </c>
      <c r="C202" s="15" t="s">
        <v>10</v>
      </c>
      <c r="D202" s="16" t="s">
        <v>113</v>
      </c>
      <c r="E202" s="16" t="s">
        <v>44</v>
      </c>
      <c r="F202" s="18">
        <v>399.7</v>
      </c>
      <c r="I202" s="18">
        <v>318.1</v>
      </c>
      <c r="J202" s="79">
        <f t="shared" si="3"/>
        <v>0.795846885163873</v>
      </c>
    </row>
    <row r="203" spans="1:10" s="14" customFormat="1" ht="15">
      <c r="A203" s="55" t="s">
        <v>69</v>
      </c>
      <c r="B203" s="15" t="s">
        <v>21</v>
      </c>
      <c r="C203" s="15" t="s">
        <v>10</v>
      </c>
      <c r="D203" s="16" t="s">
        <v>113</v>
      </c>
      <c r="E203" s="16" t="s">
        <v>45</v>
      </c>
      <c r="F203" s="18">
        <v>3.9</v>
      </c>
      <c r="I203" s="18">
        <v>3.2</v>
      </c>
      <c r="J203" s="79">
        <f t="shared" si="3"/>
        <v>0.8205128205128206</v>
      </c>
    </row>
    <row r="204" spans="1:10" s="14" customFormat="1" ht="30">
      <c r="A204" s="55" t="s">
        <v>228</v>
      </c>
      <c r="B204" s="15" t="s">
        <v>21</v>
      </c>
      <c r="C204" s="15" t="s">
        <v>10</v>
      </c>
      <c r="D204" s="16" t="s">
        <v>195</v>
      </c>
      <c r="E204" s="16"/>
      <c r="F204" s="18">
        <f>SUM(F205:F208)</f>
        <v>7506.199999999999</v>
      </c>
      <c r="I204" s="18">
        <f>SUM(I205:I208)</f>
        <v>7225.4</v>
      </c>
      <c r="J204" s="79">
        <f t="shared" si="3"/>
        <v>0.9625909248354695</v>
      </c>
    </row>
    <row r="205" spans="1:10" s="14" customFormat="1" ht="30">
      <c r="A205" s="55" t="s">
        <v>55</v>
      </c>
      <c r="B205" s="15" t="s">
        <v>21</v>
      </c>
      <c r="C205" s="15" t="s">
        <v>10</v>
      </c>
      <c r="D205" s="16" t="s">
        <v>195</v>
      </c>
      <c r="E205" s="16" t="s">
        <v>41</v>
      </c>
      <c r="F205" s="18">
        <v>6888.4</v>
      </c>
      <c r="I205" s="18">
        <v>6749.3</v>
      </c>
      <c r="J205" s="79">
        <f t="shared" si="3"/>
        <v>0.9798066314383602</v>
      </c>
    </row>
    <row r="206" spans="1:10" s="14" customFormat="1" ht="15">
      <c r="A206" s="55" t="s">
        <v>53</v>
      </c>
      <c r="B206" s="15" t="s">
        <v>21</v>
      </c>
      <c r="C206" s="15" t="s">
        <v>10</v>
      </c>
      <c r="D206" s="16" t="s">
        <v>195</v>
      </c>
      <c r="E206" s="16" t="s">
        <v>44</v>
      </c>
      <c r="F206" s="18">
        <v>466.7</v>
      </c>
      <c r="I206" s="18">
        <v>330.9</v>
      </c>
      <c r="J206" s="79">
        <f t="shared" si="3"/>
        <v>0.7090207842296978</v>
      </c>
    </row>
    <row r="207" spans="1:10" s="14" customFormat="1" ht="30">
      <c r="A207" s="55" t="s">
        <v>268</v>
      </c>
      <c r="B207" s="15" t="s">
        <v>21</v>
      </c>
      <c r="C207" s="15" t="s">
        <v>10</v>
      </c>
      <c r="D207" s="16" t="s">
        <v>195</v>
      </c>
      <c r="E207" s="16" t="s">
        <v>51</v>
      </c>
      <c r="F207" s="18">
        <v>41.7</v>
      </c>
      <c r="I207" s="18">
        <v>41.7</v>
      </c>
      <c r="J207" s="79">
        <f t="shared" si="3"/>
        <v>1</v>
      </c>
    </row>
    <row r="208" spans="1:10" s="14" customFormat="1" ht="15">
      <c r="A208" s="55" t="s">
        <v>69</v>
      </c>
      <c r="B208" s="15" t="s">
        <v>21</v>
      </c>
      <c r="C208" s="15" t="s">
        <v>10</v>
      </c>
      <c r="D208" s="16" t="s">
        <v>195</v>
      </c>
      <c r="E208" s="16" t="s">
        <v>45</v>
      </c>
      <c r="F208" s="18">
        <v>109.4</v>
      </c>
      <c r="I208" s="18">
        <v>103.5</v>
      </c>
      <c r="J208" s="79">
        <f t="shared" si="3"/>
        <v>0.9460694698354661</v>
      </c>
    </row>
    <row r="209" spans="1:10" s="14" customFormat="1" ht="15">
      <c r="A209" s="55" t="s">
        <v>209</v>
      </c>
      <c r="B209" s="15" t="s">
        <v>21</v>
      </c>
      <c r="C209" s="15" t="s">
        <v>10</v>
      </c>
      <c r="D209" s="16" t="s">
        <v>196</v>
      </c>
      <c r="E209" s="16"/>
      <c r="F209" s="18">
        <f>F210</f>
        <v>134.2</v>
      </c>
      <c r="I209" s="18">
        <f>I210</f>
        <v>110.5</v>
      </c>
      <c r="J209" s="79">
        <f t="shared" si="3"/>
        <v>0.8233979135618481</v>
      </c>
    </row>
    <row r="210" spans="1:10" s="14" customFormat="1" ht="15">
      <c r="A210" s="55" t="s">
        <v>53</v>
      </c>
      <c r="B210" s="15" t="s">
        <v>21</v>
      </c>
      <c r="C210" s="15" t="s">
        <v>10</v>
      </c>
      <c r="D210" s="16" t="s">
        <v>196</v>
      </c>
      <c r="E210" s="16" t="s">
        <v>44</v>
      </c>
      <c r="F210" s="18">
        <v>134.2</v>
      </c>
      <c r="I210" s="18">
        <v>110.5</v>
      </c>
      <c r="J210" s="79">
        <f t="shared" si="3"/>
        <v>0.8233979135618481</v>
      </c>
    </row>
    <row r="211" spans="1:10" s="14" customFormat="1" ht="15">
      <c r="A211" s="55" t="s">
        <v>258</v>
      </c>
      <c r="B211" s="15" t="s">
        <v>21</v>
      </c>
      <c r="C211" s="15" t="s">
        <v>10</v>
      </c>
      <c r="D211" s="16" t="s">
        <v>197</v>
      </c>
      <c r="E211" s="16"/>
      <c r="F211" s="18">
        <f>F212</f>
        <v>77.9</v>
      </c>
      <c r="I211" s="18">
        <f>I212</f>
        <v>59.1</v>
      </c>
      <c r="J211" s="79">
        <f t="shared" si="3"/>
        <v>0.7586649550706033</v>
      </c>
    </row>
    <row r="212" spans="1:10" s="14" customFormat="1" ht="15">
      <c r="A212" s="55" t="s">
        <v>53</v>
      </c>
      <c r="B212" s="15" t="s">
        <v>21</v>
      </c>
      <c r="C212" s="15" t="s">
        <v>10</v>
      </c>
      <c r="D212" s="16" t="s">
        <v>197</v>
      </c>
      <c r="E212" s="16" t="s">
        <v>44</v>
      </c>
      <c r="F212" s="18">
        <v>77.9</v>
      </c>
      <c r="I212" s="18">
        <v>59.1</v>
      </c>
      <c r="J212" s="79">
        <f t="shared" si="3"/>
        <v>0.7586649550706033</v>
      </c>
    </row>
    <row r="213" spans="1:10" s="14" customFormat="1" ht="15">
      <c r="A213" s="55" t="s">
        <v>207</v>
      </c>
      <c r="B213" s="15" t="s">
        <v>21</v>
      </c>
      <c r="C213" s="15" t="s">
        <v>10</v>
      </c>
      <c r="D213" s="16" t="s">
        <v>198</v>
      </c>
      <c r="E213" s="16"/>
      <c r="F213" s="18">
        <f>F214</f>
        <v>360</v>
      </c>
      <c r="I213" s="18">
        <f>I214</f>
        <v>320.9</v>
      </c>
      <c r="J213" s="79">
        <f t="shared" si="3"/>
        <v>0.8913888888888888</v>
      </c>
    </row>
    <row r="214" spans="1:10" s="14" customFormat="1" ht="15">
      <c r="A214" s="55" t="s">
        <v>53</v>
      </c>
      <c r="B214" s="15" t="s">
        <v>21</v>
      </c>
      <c r="C214" s="15" t="s">
        <v>10</v>
      </c>
      <c r="D214" s="16" t="s">
        <v>198</v>
      </c>
      <c r="E214" s="16" t="s">
        <v>44</v>
      </c>
      <c r="F214" s="18">
        <v>360</v>
      </c>
      <c r="I214" s="18">
        <v>320.9</v>
      </c>
      <c r="J214" s="79">
        <f t="shared" si="3"/>
        <v>0.8913888888888888</v>
      </c>
    </row>
    <row r="215" spans="1:10" s="14" customFormat="1" ht="15">
      <c r="A215" s="55" t="s">
        <v>163</v>
      </c>
      <c r="B215" s="15" t="s">
        <v>21</v>
      </c>
      <c r="C215" s="15" t="s">
        <v>10</v>
      </c>
      <c r="D215" s="16" t="s">
        <v>199</v>
      </c>
      <c r="E215" s="16"/>
      <c r="F215" s="18">
        <f>F216</f>
        <v>29</v>
      </c>
      <c r="I215" s="18">
        <f>I216</f>
        <v>25</v>
      </c>
      <c r="J215" s="79">
        <f t="shared" si="3"/>
        <v>0.8620689655172413</v>
      </c>
    </row>
    <row r="216" spans="1:10" s="14" customFormat="1" ht="15">
      <c r="A216" s="55" t="s">
        <v>53</v>
      </c>
      <c r="B216" s="15" t="s">
        <v>21</v>
      </c>
      <c r="C216" s="15" t="s">
        <v>10</v>
      </c>
      <c r="D216" s="16" t="s">
        <v>199</v>
      </c>
      <c r="E216" s="16" t="s">
        <v>44</v>
      </c>
      <c r="F216" s="18">
        <v>29</v>
      </c>
      <c r="I216" s="18">
        <v>25</v>
      </c>
      <c r="J216" s="79">
        <f t="shared" si="3"/>
        <v>0.8620689655172413</v>
      </c>
    </row>
    <row r="217" spans="1:10" s="14" customFormat="1" ht="15">
      <c r="A217" s="55" t="s">
        <v>256</v>
      </c>
      <c r="B217" s="15" t="s">
        <v>21</v>
      </c>
      <c r="C217" s="15" t="s">
        <v>10</v>
      </c>
      <c r="D217" s="16" t="s">
        <v>257</v>
      </c>
      <c r="E217" s="16"/>
      <c r="F217" s="18">
        <f>+F218</f>
        <v>9.8</v>
      </c>
      <c r="I217" s="18">
        <f>+I218</f>
        <v>9.7</v>
      </c>
      <c r="J217" s="79">
        <f t="shared" si="3"/>
        <v>0.9897959183673468</v>
      </c>
    </row>
    <row r="218" spans="1:10" s="14" customFormat="1" ht="15">
      <c r="A218" s="55" t="s">
        <v>53</v>
      </c>
      <c r="B218" s="15" t="s">
        <v>21</v>
      </c>
      <c r="C218" s="15" t="s">
        <v>10</v>
      </c>
      <c r="D218" s="16" t="s">
        <v>257</v>
      </c>
      <c r="E218" s="16" t="s">
        <v>44</v>
      </c>
      <c r="F218" s="18">
        <v>9.8</v>
      </c>
      <c r="I218" s="18">
        <v>9.7</v>
      </c>
      <c r="J218" s="79">
        <f t="shared" si="3"/>
        <v>0.9897959183673468</v>
      </c>
    </row>
    <row r="219" spans="1:10" s="14" customFormat="1" ht="30">
      <c r="A219" s="55" t="s">
        <v>241</v>
      </c>
      <c r="B219" s="15" t="s">
        <v>21</v>
      </c>
      <c r="C219" s="15" t="s">
        <v>10</v>
      </c>
      <c r="D219" s="16" t="s">
        <v>242</v>
      </c>
      <c r="E219" s="16"/>
      <c r="F219" s="18">
        <f>F220</f>
        <v>100</v>
      </c>
      <c r="I219" s="18">
        <f>I220</f>
        <v>76.5</v>
      </c>
      <c r="J219" s="79">
        <f t="shared" si="3"/>
        <v>0.765</v>
      </c>
    </row>
    <row r="220" spans="1:10" s="14" customFormat="1" ht="15">
      <c r="A220" s="55" t="s">
        <v>53</v>
      </c>
      <c r="B220" s="15" t="s">
        <v>21</v>
      </c>
      <c r="C220" s="15" t="s">
        <v>10</v>
      </c>
      <c r="D220" s="16" t="s">
        <v>242</v>
      </c>
      <c r="E220" s="16" t="s">
        <v>41</v>
      </c>
      <c r="F220" s="18">
        <v>100</v>
      </c>
      <c r="I220" s="18">
        <v>76.5</v>
      </c>
      <c r="J220" s="79">
        <f t="shared" si="3"/>
        <v>0.765</v>
      </c>
    </row>
    <row r="221" spans="1:10" s="14" customFormat="1" ht="72.75" customHeight="1">
      <c r="A221" s="58" t="s">
        <v>280</v>
      </c>
      <c r="B221" s="15" t="s">
        <v>21</v>
      </c>
      <c r="C221" s="15" t="s">
        <v>10</v>
      </c>
      <c r="D221" s="16" t="s">
        <v>288</v>
      </c>
      <c r="E221" s="16"/>
      <c r="F221" s="18">
        <f>+F222</f>
        <v>80</v>
      </c>
      <c r="I221" s="18">
        <f>+I222</f>
        <v>80</v>
      </c>
      <c r="J221" s="79">
        <f t="shared" si="3"/>
        <v>1</v>
      </c>
    </row>
    <row r="222" spans="1:10" s="14" customFormat="1" ht="15">
      <c r="A222" s="55" t="s">
        <v>53</v>
      </c>
      <c r="B222" s="15" t="s">
        <v>21</v>
      </c>
      <c r="C222" s="15" t="s">
        <v>10</v>
      </c>
      <c r="D222" s="16" t="s">
        <v>288</v>
      </c>
      <c r="E222" s="16" t="s">
        <v>44</v>
      </c>
      <c r="F222" s="18">
        <v>80</v>
      </c>
      <c r="I222" s="18">
        <v>80</v>
      </c>
      <c r="J222" s="79">
        <f t="shared" si="3"/>
        <v>1</v>
      </c>
    </row>
    <row r="223" spans="1:10" s="14" customFormat="1" ht="15">
      <c r="A223" s="56" t="s">
        <v>24</v>
      </c>
      <c r="B223" s="13" t="s">
        <v>21</v>
      </c>
      <c r="C223" s="13" t="s">
        <v>21</v>
      </c>
      <c r="D223" s="22"/>
      <c r="E223" s="22"/>
      <c r="F223" s="12">
        <f>F224+F226+F230+F232+F234+F239</f>
        <v>4794.6</v>
      </c>
      <c r="I223" s="12">
        <f>I224+I226+I230+I232+I234+I239</f>
        <v>4577.1</v>
      </c>
      <c r="J223" s="77">
        <f t="shared" si="3"/>
        <v>0.9546364660242773</v>
      </c>
    </row>
    <row r="224" spans="1:10" s="14" customFormat="1" ht="45">
      <c r="A224" s="55" t="s">
        <v>247</v>
      </c>
      <c r="B224" s="15" t="s">
        <v>21</v>
      </c>
      <c r="C224" s="15" t="s">
        <v>21</v>
      </c>
      <c r="D224" s="16" t="s">
        <v>112</v>
      </c>
      <c r="E224" s="16"/>
      <c r="F224" s="18">
        <f>F225</f>
        <v>10</v>
      </c>
      <c r="I224" s="18">
        <f>I225</f>
        <v>10</v>
      </c>
      <c r="J224" s="79">
        <f t="shared" si="3"/>
        <v>1</v>
      </c>
    </row>
    <row r="225" spans="1:10" s="14" customFormat="1" ht="15">
      <c r="A225" s="55" t="s">
        <v>53</v>
      </c>
      <c r="B225" s="15" t="s">
        <v>21</v>
      </c>
      <c r="C225" s="15" t="s">
        <v>21</v>
      </c>
      <c r="D225" s="16" t="s">
        <v>112</v>
      </c>
      <c r="E225" s="16" t="s">
        <v>44</v>
      </c>
      <c r="F225" s="18">
        <v>10</v>
      </c>
      <c r="I225" s="18">
        <v>10</v>
      </c>
      <c r="J225" s="79">
        <f t="shared" si="3"/>
        <v>1</v>
      </c>
    </row>
    <row r="226" spans="1:10" s="14" customFormat="1" ht="30">
      <c r="A226" s="55" t="s">
        <v>244</v>
      </c>
      <c r="B226" s="15" t="s">
        <v>21</v>
      </c>
      <c r="C226" s="15" t="s">
        <v>21</v>
      </c>
      <c r="D226" s="16" t="s">
        <v>85</v>
      </c>
      <c r="E226" s="16"/>
      <c r="F226" s="18">
        <f>+F227</f>
        <v>1693.4</v>
      </c>
      <c r="I226" s="18">
        <f>+I227</f>
        <v>1693.4</v>
      </c>
      <c r="J226" s="79">
        <f t="shared" si="3"/>
        <v>1</v>
      </c>
    </row>
    <row r="227" spans="1:10" s="14" customFormat="1" ht="30">
      <c r="A227" s="55" t="s">
        <v>145</v>
      </c>
      <c r="B227" s="15" t="s">
        <v>21</v>
      </c>
      <c r="C227" s="15" t="s">
        <v>21</v>
      </c>
      <c r="D227" s="16" t="s">
        <v>86</v>
      </c>
      <c r="E227" s="16"/>
      <c r="F227" s="18">
        <f>F228</f>
        <v>1693.4</v>
      </c>
      <c r="I227" s="18">
        <f>I228</f>
        <v>1693.4</v>
      </c>
      <c r="J227" s="79">
        <f t="shared" si="3"/>
        <v>1</v>
      </c>
    </row>
    <row r="228" spans="1:10" s="14" customFormat="1" ht="45">
      <c r="A228" s="55" t="s">
        <v>200</v>
      </c>
      <c r="B228" s="15" t="s">
        <v>21</v>
      </c>
      <c r="C228" s="15" t="s">
        <v>21</v>
      </c>
      <c r="D228" s="16" t="s">
        <v>116</v>
      </c>
      <c r="E228" s="16"/>
      <c r="F228" s="18">
        <f>F229</f>
        <v>1693.4</v>
      </c>
      <c r="I228" s="18">
        <f>I229</f>
        <v>1693.4</v>
      </c>
      <c r="J228" s="79">
        <f t="shared" si="3"/>
        <v>1</v>
      </c>
    </row>
    <row r="229" spans="1:10" s="14" customFormat="1" ht="15">
      <c r="A229" s="55" t="s">
        <v>53</v>
      </c>
      <c r="B229" s="15" t="s">
        <v>21</v>
      </c>
      <c r="C229" s="15" t="s">
        <v>21</v>
      </c>
      <c r="D229" s="16" t="s">
        <v>116</v>
      </c>
      <c r="E229" s="16" t="s">
        <v>44</v>
      </c>
      <c r="F229" s="18">
        <v>1693.4</v>
      </c>
      <c r="I229" s="18">
        <v>1693.4</v>
      </c>
      <c r="J229" s="79">
        <f t="shared" si="3"/>
        <v>1</v>
      </c>
    </row>
    <row r="230" spans="1:10" s="14" customFormat="1" ht="45">
      <c r="A230" s="55" t="s">
        <v>154</v>
      </c>
      <c r="B230" s="15" t="s">
        <v>21</v>
      </c>
      <c r="C230" s="15" t="s">
        <v>21</v>
      </c>
      <c r="D230" s="16" t="s">
        <v>110</v>
      </c>
      <c r="E230" s="16"/>
      <c r="F230" s="18">
        <f>F231</f>
        <v>8</v>
      </c>
      <c r="I230" s="18">
        <f>I231</f>
        <v>8</v>
      </c>
      <c r="J230" s="79">
        <f t="shared" si="3"/>
        <v>1</v>
      </c>
    </row>
    <row r="231" spans="1:10" s="14" customFormat="1" ht="15">
      <c r="A231" s="55" t="s">
        <v>53</v>
      </c>
      <c r="B231" s="15" t="s">
        <v>21</v>
      </c>
      <c r="C231" s="15" t="s">
        <v>21</v>
      </c>
      <c r="D231" s="16" t="s">
        <v>110</v>
      </c>
      <c r="E231" s="16" t="s">
        <v>44</v>
      </c>
      <c r="F231" s="18">
        <v>8</v>
      </c>
      <c r="I231" s="18">
        <v>8</v>
      </c>
      <c r="J231" s="79">
        <f t="shared" si="3"/>
        <v>1</v>
      </c>
    </row>
    <row r="232" spans="1:10" s="14" customFormat="1" ht="45">
      <c r="A232" s="55" t="s">
        <v>173</v>
      </c>
      <c r="B232" s="15" t="s">
        <v>21</v>
      </c>
      <c r="C232" s="15" t="s">
        <v>21</v>
      </c>
      <c r="D232" s="16" t="s">
        <v>174</v>
      </c>
      <c r="E232" s="16"/>
      <c r="F232" s="18">
        <f>F233</f>
        <v>22</v>
      </c>
      <c r="I232" s="18">
        <f>I233</f>
        <v>21.2</v>
      </c>
      <c r="J232" s="79">
        <f t="shared" si="3"/>
        <v>0.9636363636363636</v>
      </c>
    </row>
    <row r="233" spans="1:10" s="14" customFormat="1" ht="15">
      <c r="A233" s="55" t="s">
        <v>53</v>
      </c>
      <c r="B233" s="15" t="s">
        <v>21</v>
      </c>
      <c r="C233" s="15" t="s">
        <v>21</v>
      </c>
      <c r="D233" s="16" t="s">
        <v>174</v>
      </c>
      <c r="E233" s="16" t="s">
        <v>44</v>
      </c>
      <c r="F233" s="18">
        <v>22</v>
      </c>
      <c r="I233" s="18">
        <v>21.2</v>
      </c>
      <c r="J233" s="79">
        <f t="shared" si="3"/>
        <v>0.9636363636363636</v>
      </c>
    </row>
    <row r="234" spans="1:10" s="14" customFormat="1" ht="45">
      <c r="A234" s="55" t="s">
        <v>230</v>
      </c>
      <c r="B234" s="15" t="s">
        <v>21</v>
      </c>
      <c r="C234" s="15" t="s">
        <v>21</v>
      </c>
      <c r="D234" s="16" t="s">
        <v>117</v>
      </c>
      <c r="E234" s="16"/>
      <c r="F234" s="18">
        <f>F235+F236+F237+F238</f>
        <v>2784.9</v>
      </c>
      <c r="I234" s="18">
        <f>I235+I236+I237+I238</f>
        <v>2570</v>
      </c>
      <c r="J234" s="79">
        <f t="shared" si="3"/>
        <v>0.9228338539983482</v>
      </c>
    </row>
    <row r="235" spans="1:10" s="14" customFormat="1" ht="30">
      <c r="A235" s="55" t="s">
        <v>55</v>
      </c>
      <c r="B235" s="15" t="s">
        <v>21</v>
      </c>
      <c r="C235" s="15" t="s">
        <v>21</v>
      </c>
      <c r="D235" s="16" t="s">
        <v>117</v>
      </c>
      <c r="E235" s="16" t="s">
        <v>41</v>
      </c>
      <c r="F235" s="18">
        <v>1707.2</v>
      </c>
      <c r="I235" s="18">
        <v>1609.1</v>
      </c>
      <c r="J235" s="79">
        <f t="shared" si="3"/>
        <v>0.9425374882849109</v>
      </c>
    </row>
    <row r="236" spans="1:10" s="14" customFormat="1" ht="15">
      <c r="A236" s="55" t="s">
        <v>53</v>
      </c>
      <c r="B236" s="15" t="s">
        <v>21</v>
      </c>
      <c r="C236" s="15" t="s">
        <v>21</v>
      </c>
      <c r="D236" s="16" t="s">
        <v>117</v>
      </c>
      <c r="E236" s="16" t="s">
        <v>44</v>
      </c>
      <c r="F236" s="18">
        <v>1041.3</v>
      </c>
      <c r="I236" s="18">
        <v>926.4</v>
      </c>
      <c r="J236" s="79">
        <f t="shared" si="3"/>
        <v>0.8896571593200807</v>
      </c>
    </row>
    <row r="237" spans="1:10" s="14" customFormat="1" ht="15">
      <c r="A237" s="55" t="s">
        <v>50</v>
      </c>
      <c r="B237" s="15" t="s">
        <v>21</v>
      </c>
      <c r="C237" s="15" t="s">
        <v>21</v>
      </c>
      <c r="D237" s="16" t="s">
        <v>117</v>
      </c>
      <c r="E237" s="16" t="s">
        <v>51</v>
      </c>
      <c r="F237" s="18">
        <v>33</v>
      </c>
      <c r="I237" s="18">
        <v>32</v>
      </c>
      <c r="J237" s="79">
        <f t="shared" si="3"/>
        <v>0.9696969696969697</v>
      </c>
    </row>
    <row r="238" spans="1:10" s="14" customFormat="1" ht="15">
      <c r="A238" s="57" t="s">
        <v>69</v>
      </c>
      <c r="B238" s="15" t="s">
        <v>21</v>
      </c>
      <c r="C238" s="15" t="s">
        <v>21</v>
      </c>
      <c r="D238" s="16" t="s">
        <v>117</v>
      </c>
      <c r="E238" s="16" t="s">
        <v>45</v>
      </c>
      <c r="F238" s="18">
        <v>3.4</v>
      </c>
      <c r="I238" s="18">
        <v>2.5</v>
      </c>
      <c r="J238" s="79">
        <f t="shared" si="3"/>
        <v>0.7352941176470589</v>
      </c>
    </row>
    <row r="239" spans="1:10" s="14" customFormat="1" ht="30">
      <c r="A239" s="55" t="s">
        <v>58</v>
      </c>
      <c r="B239" s="15" t="s">
        <v>21</v>
      </c>
      <c r="C239" s="15" t="s">
        <v>21</v>
      </c>
      <c r="D239" s="16" t="s">
        <v>96</v>
      </c>
      <c r="E239" s="16"/>
      <c r="F239" s="18">
        <f>+F240+F242</f>
        <v>276.3</v>
      </c>
      <c r="I239" s="18">
        <f>+I240+I242</f>
        <v>274.5</v>
      </c>
      <c r="J239" s="79">
        <f t="shared" si="3"/>
        <v>0.993485342019544</v>
      </c>
    </row>
    <row r="240" spans="1:10" s="14" customFormat="1" ht="15">
      <c r="A240" s="55" t="s">
        <v>259</v>
      </c>
      <c r="B240" s="15" t="s">
        <v>21</v>
      </c>
      <c r="C240" s="15" t="s">
        <v>21</v>
      </c>
      <c r="D240" s="16" t="s">
        <v>260</v>
      </c>
      <c r="E240" s="16"/>
      <c r="F240" s="18">
        <f>+F241</f>
        <v>176.3</v>
      </c>
      <c r="I240" s="18">
        <f>+I241</f>
        <v>176.3</v>
      </c>
      <c r="J240" s="79">
        <f t="shared" si="3"/>
        <v>1</v>
      </c>
    </row>
    <row r="241" spans="1:10" s="14" customFormat="1" ht="30">
      <c r="A241" s="55" t="s">
        <v>55</v>
      </c>
      <c r="B241" s="15" t="s">
        <v>21</v>
      </c>
      <c r="C241" s="15" t="s">
        <v>21</v>
      </c>
      <c r="D241" s="16" t="s">
        <v>260</v>
      </c>
      <c r="E241" s="16" t="s">
        <v>41</v>
      </c>
      <c r="F241" s="18">
        <v>176.3</v>
      </c>
      <c r="I241" s="18">
        <v>176.3</v>
      </c>
      <c r="J241" s="79">
        <f t="shared" si="3"/>
        <v>1</v>
      </c>
    </row>
    <row r="242" spans="1:10" s="14" customFormat="1" ht="30">
      <c r="A242" s="55" t="s">
        <v>68</v>
      </c>
      <c r="B242" s="15" t="s">
        <v>21</v>
      </c>
      <c r="C242" s="15" t="s">
        <v>21</v>
      </c>
      <c r="D242" s="16" t="s">
        <v>118</v>
      </c>
      <c r="E242" s="16"/>
      <c r="F242" s="18">
        <f>F243</f>
        <v>100</v>
      </c>
      <c r="I242" s="18">
        <f>I243</f>
        <v>98.2</v>
      </c>
      <c r="J242" s="79">
        <f t="shared" si="3"/>
        <v>0.982</v>
      </c>
    </row>
    <row r="243" spans="1:10" s="14" customFormat="1" ht="15">
      <c r="A243" s="55" t="s">
        <v>53</v>
      </c>
      <c r="B243" s="15" t="s">
        <v>21</v>
      </c>
      <c r="C243" s="15" t="s">
        <v>21</v>
      </c>
      <c r="D243" s="16" t="s">
        <v>118</v>
      </c>
      <c r="E243" s="16" t="s">
        <v>44</v>
      </c>
      <c r="F243" s="18">
        <v>100</v>
      </c>
      <c r="I243" s="18">
        <v>98.2</v>
      </c>
      <c r="J243" s="79">
        <f t="shared" si="3"/>
        <v>0.982</v>
      </c>
    </row>
    <row r="244" spans="1:10" s="14" customFormat="1" ht="15">
      <c r="A244" s="56" t="s">
        <v>25</v>
      </c>
      <c r="B244" s="13" t="s">
        <v>21</v>
      </c>
      <c r="C244" s="13" t="s">
        <v>26</v>
      </c>
      <c r="D244" s="22"/>
      <c r="E244" s="22"/>
      <c r="F244" s="12">
        <f>F245+F247+F249+F253</f>
        <v>9870.8</v>
      </c>
      <c r="I244" s="12">
        <f>I245+I247+I249+I253</f>
        <v>9492.7</v>
      </c>
      <c r="J244" s="77">
        <f t="shared" si="3"/>
        <v>0.9616951007010578</v>
      </c>
    </row>
    <row r="245" spans="1:10" s="14" customFormat="1" ht="30">
      <c r="A245" s="55" t="s">
        <v>201</v>
      </c>
      <c r="B245" s="15" t="s">
        <v>21</v>
      </c>
      <c r="C245" s="15" t="s">
        <v>26</v>
      </c>
      <c r="D245" s="16" t="s">
        <v>115</v>
      </c>
      <c r="E245" s="16"/>
      <c r="F245" s="18">
        <f>F246</f>
        <v>3</v>
      </c>
      <c r="I245" s="18">
        <f>I246</f>
        <v>0</v>
      </c>
      <c r="J245" s="79">
        <f t="shared" si="3"/>
        <v>0</v>
      </c>
    </row>
    <row r="246" spans="1:10" s="14" customFormat="1" ht="15">
      <c r="A246" s="55" t="s">
        <v>53</v>
      </c>
      <c r="B246" s="15" t="s">
        <v>21</v>
      </c>
      <c r="C246" s="15" t="s">
        <v>26</v>
      </c>
      <c r="D246" s="16" t="s">
        <v>115</v>
      </c>
      <c r="E246" s="16" t="s">
        <v>44</v>
      </c>
      <c r="F246" s="18">
        <v>3</v>
      </c>
      <c r="I246" s="18">
        <v>0</v>
      </c>
      <c r="J246" s="79">
        <f t="shared" si="3"/>
        <v>0</v>
      </c>
    </row>
    <row r="247" spans="1:10" s="14" customFormat="1" ht="30">
      <c r="A247" s="55" t="s">
        <v>248</v>
      </c>
      <c r="B247" s="15" t="s">
        <v>21</v>
      </c>
      <c r="C247" s="15" t="s">
        <v>26</v>
      </c>
      <c r="D247" s="16" t="s">
        <v>112</v>
      </c>
      <c r="E247" s="16"/>
      <c r="F247" s="18">
        <f>F248</f>
        <v>5</v>
      </c>
      <c r="I247" s="18">
        <f>I248</f>
        <v>0</v>
      </c>
      <c r="J247" s="79">
        <f t="shared" si="3"/>
        <v>0</v>
      </c>
    </row>
    <row r="248" spans="1:10" s="14" customFormat="1" ht="15">
      <c r="A248" s="55" t="s">
        <v>53</v>
      </c>
      <c r="B248" s="15" t="s">
        <v>21</v>
      </c>
      <c r="C248" s="15" t="s">
        <v>26</v>
      </c>
      <c r="D248" s="16" t="s">
        <v>112</v>
      </c>
      <c r="E248" s="16" t="s">
        <v>44</v>
      </c>
      <c r="F248" s="18">
        <v>5</v>
      </c>
      <c r="I248" s="18">
        <v>0</v>
      </c>
      <c r="J248" s="79">
        <f t="shared" si="3"/>
        <v>0</v>
      </c>
    </row>
    <row r="249" spans="1:10" s="14" customFormat="1" ht="30">
      <c r="A249" s="55" t="s">
        <v>92</v>
      </c>
      <c r="B249" s="15" t="s">
        <v>21</v>
      </c>
      <c r="C249" s="15" t="s">
        <v>26</v>
      </c>
      <c r="D249" s="16" t="s">
        <v>76</v>
      </c>
      <c r="E249" s="16"/>
      <c r="F249" s="18">
        <f>F250</f>
        <v>2042.2</v>
      </c>
      <c r="I249" s="18">
        <f>I250</f>
        <v>1976.5</v>
      </c>
      <c r="J249" s="79">
        <f t="shared" si="3"/>
        <v>0.9678288120654196</v>
      </c>
    </row>
    <row r="250" spans="1:10" s="14" customFormat="1" ht="30">
      <c r="A250" s="55" t="s">
        <v>93</v>
      </c>
      <c r="B250" s="15" t="s">
        <v>21</v>
      </c>
      <c r="C250" s="15" t="s">
        <v>26</v>
      </c>
      <c r="D250" s="16" t="s">
        <v>77</v>
      </c>
      <c r="E250" s="16"/>
      <c r="F250" s="18">
        <f>SUM(F251:F252)</f>
        <v>2042.2</v>
      </c>
      <c r="I250" s="18">
        <f>SUM(I251:I252)</f>
        <v>1976.5</v>
      </c>
      <c r="J250" s="79">
        <f t="shared" si="3"/>
        <v>0.9678288120654196</v>
      </c>
    </row>
    <row r="251" spans="1:10" s="14" customFormat="1" ht="30">
      <c r="A251" s="55" t="s">
        <v>55</v>
      </c>
      <c r="B251" s="15" t="s">
        <v>21</v>
      </c>
      <c r="C251" s="15" t="s">
        <v>26</v>
      </c>
      <c r="D251" s="16" t="s">
        <v>77</v>
      </c>
      <c r="E251" s="16" t="s">
        <v>41</v>
      </c>
      <c r="F251" s="18">
        <v>1996.9</v>
      </c>
      <c r="I251" s="18">
        <v>1931.2</v>
      </c>
      <c r="J251" s="79">
        <f t="shared" si="3"/>
        <v>0.9670990034553558</v>
      </c>
    </row>
    <row r="252" spans="1:10" s="14" customFormat="1" ht="15">
      <c r="A252" s="55" t="s">
        <v>53</v>
      </c>
      <c r="B252" s="15" t="s">
        <v>21</v>
      </c>
      <c r="C252" s="15" t="s">
        <v>26</v>
      </c>
      <c r="D252" s="16" t="s">
        <v>77</v>
      </c>
      <c r="E252" s="16" t="s">
        <v>44</v>
      </c>
      <c r="F252" s="18">
        <v>45.3</v>
      </c>
      <c r="I252" s="18">
        <v>45.3</v>
      </c>
      <c r="J252" s="79">
        <f t="shared" si="3"/>
        <v>1</v>
      </c>
    </row>
    <row r="253" spans="1:10" s="14" customFormat="1" ht="30">
      <c r="A253" s="55" t="s">
        <v>92</v>
      </c>
      <c r="B253" s="15" t="s">
        <v>21</v>
      </c>
      <c r="C253" s="15" t="s">
        <v>26</v>
      </c>
      <c r="D253" s="16" t="s">
        <v>96</v>
      </c>
      <c r="E253" s="16"/>
      <c r="F253" s="18">
        <f>F254+F259+F261+F263+F265</f>
        <v>7820.6</v>
      </c>
      <c r="I253" s="18">
        <f>I254+I259+I261+I263+I265</f>
        <v>7516.2</v>
      </c>
      <c r="J253" s="79">
        <f t="shared" si="3"/>
        <v>0.9610771552054829</v>
      </c>
    </row>
    <row r="254" spans="1:10" s="14" customFormat="1" ht="30">
      <c r="A254" s="55" t="s">
        <v>56</v>
      </c>
      <c r="B254" s="15" t="s">
        <v>21</v>
      </c>
      <c r="C254" s="15" t="s">
        <v>26</v>
      </c>
      <c r="D254" s="16" t="s">
        <v>99</v>
      </c>
      <c r="E254" s="16"/>
      <c r="F254" s="18">
        <f>F255+F256+F258+F257</f>
        <v>7266.599999999999</v>
      </c>
      <c r="I254" s="18">
        <f>I255+I256+I258+I257</f>
        <v>7036.499999999999</v>
      </c>
      <c r="J254" s="79">
        <f t="shared" si="3"/>
        <v>0.9683345718768062</v>
      </c>
    </row>
    <row r="255" spans="1:10" s="14" customFormat="1" ht="30">
      <c r="A255" s="55" t="s">
        <v>55</v>
      </c>
      <c r="B255" s="15" t="s">
        <v>21</v>
      </c>
      <c r="C255" s="15" t="s">
        <v>26</v>
      </c>
      <c r="D255" s="36" t="s">
        <v>99</v>
      </c>
      <c r="E255" s="16" t="s">
        <v>41</v>
      </c>
      <c r="F255" s="18">
        <v>6445.7</v>
      </c>
      <c r="I255" s="18">
        <v>6274.9</v>
      </c>
      <c r="J255" s="79">
        <f t="shared" si="3"/>
        <v>0.9735017143211754</v>
      </c>
    </row>
    <row r="256" spans="1:10" s="14" customFormat="1" ht="15">
      <c r="A256" s="55" t="s">
        <v>53</v>
      </c>
      <c r="B256" s="15" t="s">
        <v>21</v>
      </c>
      <c r="C256" s="15" t="s">
        <v>26</v>
      </c>
      <c r="D256" s="36" t="s">
        <v>99</v>
      </c>
      <c r="E256" s="16" t="s">
        <v>44</v>
      </c>
      <c r="F256" s="18">
        <v>537.8</v>
      </c>
      <c r="I256" s="18">
        <v>481.4</v>
      </c>
      <c r="J256" s="79">
        <f aca="true" t="shared" si="4" ref="J256:J317">I256/F256</f>
        <v>0.8951283004834512</v>
      </c>
    </row>
    <row r="257" spans="1:10" s="14" customFormat="1" ht="15">
      <c r="A257" s="57" t="s">
        <v>50</v>
      </c>
      <c r="B257" s="15" t="s">
        <v>21</v>
      </c>
      <c r="C257" s="15" t="s">
        <v>26</v>
      </c>
      <c r="D257" s="36" t="s">
        <v>99</v>
      </c>
      <c r="E257" s="16" t="s">
        <v>51</v>
      </c>
      <c r="F257" s="18">
        <v>277.2</v>
      </c>
      <c r="I257" s="18">
        <v>277.2</v>
      </c>
      <c r="J257" s="79">
        <f t="shared" si="4"/>
        <v>1</v>
      </c>
    </row>
    <row r="258" spans="1:10" s="14" customFormat="1" ht="15">
      <c r="A258" s="57" t="s">
        <v>69</v>
      </c>
      <c r="B258" s="27" t="s">
        <v>21</v>
      </c>
      <c r="C258" s="32" t="s">
        <v>26</v>
      </c>
      <c r="D258" s="37" t="s">
        <v>99</v>
      </c>
      <c r="E258" s="16" t="s">
        <v>45</v>
      </c>
      <c r="F258" s="18">
        <v>5.9</v>
      </c>
      <c r="I258" s="18">
        <v>3</v>
      </c>
      <c r="J258" s="79">
        <f t="shared" si="4"/>
        <v>0.5084745762711864</v>
      </c>
    </row>
    <row r="259" spans="1:10" s="14" customFormat="1" ht="15">
      <c r="A259" s="54" t="s">
        <v>209</v>
      </c>
      <c r="B259" s="15" t="s">
        <v>21</v>
      </c>
      <c r="C259" s="15" t="s">
        <v>26</v>
      </c>
      <c r="D259" s="17" t="s">
        <v>202</v>
      </c>
      <c r="E259" s="38"/>
      <c r="F259" s="18">
        <f>F260</f>
        <v>204.1</v>
      </c>
      <c r="I259" s="18">
        <f>I260</f>
        <v>185.2</v>
      </c>
      <c r="J259" s="79">
        <f t="shared" si="4"/>
        <v>0.9073983341499264</v>
      </c>
    </row>
    <row r="260" spans="1:10" s="14" customFormat="1" ht="15">
      <c r="A260" s="55" t="s">
        <v>53</v>
      </c>
      <c r="B260" s="15" t="s">
        <v>21</v>
      </c>
      <c r="C260" s="15" t="s">
        <v>26</v>
      </c>
      <c r="D260" s="17" t="s">
        <v>202</v>
      </c>
      <c r="E260" s="38" t="s">
        <v>44</v>
      </c>
      <c r="F260" s="18">
        <v>204.1</v>
      </c>
      <c r="I260" s="18">
        <v>185.2</v>
      </c>
      <c r="J260" s="79">
        <f t="shared" si="4"/>
        <v>0.9073983341499264</v>
      </c>
    </row>
    <row r="261" spans="1:10" s="14" customFormat="1" ht="15">
      <c r="A261" s="54" t="s">
        <v>207</v>
      </c>
      <c r="B261" s="15" t="s">
        <v>21</v>
      </c>
      <c r="C261" s="15" t="s">
        <v>26</v>
      </c>
      <c r="D261" s="17" t="s">
        <v>203</v>
      </c>
      <c r="E261" s="38"/>
      <c r="F261" s="18">
        <f>F262</f>
        <v>127.8</v>
      </c>
      <c r="I261" s="18">
        <f>I262</f>
        <v>115.1</v>
      </c>
      <c r="J261" s="79">
        <f t="shared" si="4"/>
        <v>0.9006259780907668</v>
      </c>
    </row>
    <row r="262" spans="1:10" s="14" customFormat="1" ht="15">
      <c r="A262" s="55" t="s">
        <v>53</v>
      </c>
      <c r="B262" s="15" t="s">
        <v>21</v>
      </c>
      <c r="C262" s="15" t="s">
        <v>26</v>
      </c>
      <c r="D262" s="17" t="s">
        <v>203</v>
      </c>
      <c r="E262" s="38" t="s">
        <v>44</v>
      </c>
      <c r="F262" s="18">
        <v>127.8</v>
      </c>
      <c r="I262" s="18">
        <v>115.1</v>
      </c>
      <c r="J262" s="79">
        <f t="shared" si="4"/>
        <v>0.9006259780907668</v>
      </c>
    </row>
    <row r="263" spans="1:10" s="14" customFormat="1" ht="15">
      <c r="A263" s="54" t="s">
        <v>208</v>
      </c>
      <c r="B263" s="15" t="s">
        <v>21</v>
      </c>
      <c r="C263" s="15" t="s">
        <v>26</v>
      </c>
      <c r="D263" s="17" t="s">
        <v>204</v>
      </c>
      <c r="E263" s="38"/>
      <c r="F263" s="18">
        <f>F264</f>
        <v>214.5</v>
      </c>
      <c r="I263" s="18">
        <f>I264</f>
        <v>171.8</v>
      </c>
      <c r="J263" s="79">
        <f t="shared" si="4"/>
        <v>0.800932400932401</v>
      </c>
    </row>
    <row r="264" spans="1:10" s="14" customFormat="1" ht="15">
      <c r="A264" s="55" t="s">
        <v>53</v>
      </c>
      <c r="B264" s="15" t="s">
        <v>21</v>
      </c>
      <c r="C264" s="15" t="s">
        <v>26</v>
      </c>
      <c r="D264" s="17" t="s">
        <v>204</v>
      </c>
      <c r="E264" s="38" t="s">
        <v>44</v>
      </c>
      <c r="F264" s="18">
        <v>214.5</v>
      </c>
      <c r="I264" s="18">
        <v>171.8</v>
      </c>
      <c r="J264" s="79">
        <f t="shared" si="4"/>
        <v>0.800932400932401</v>
      </c>
    </row>
    <row r="265" spans="1:10" s="14" customFormat="1" ht="38.25">
      <c r="A265" s="75" t="s">
        <v>325</v>
      </c>
      <c r="B265" s="15" t="s">
        <v>21</v>
      </c>
      <c r="C265" s="15" t="s">
        <v>26</v>
      </c>
      <c r="D265" s="15" t="s">
        <v>326</v>
      </c>
      <c r="E265" s="15"/>
      <c r="F265" s="18">
        <f>F266</f>
        <v>7.6</v>
      </c>
      <c r="I265" s="18">
        <f>I266</f>
        <v>7.6</v>
      </c>
      <c r="J265" s="79">
        <f t="shared" si="4"/>
        <v>1</v>
      </c>
    </row>
    <row r="266" spans="1:10" s="14" customFormat="1" ht="25.5">
      <c r="A266" s="75" t="s">
        <v>55</v>
      </c>
      <c r="B266" s="15" t="s">
        <v>21</v>
      </c>
      <c r="C266" s="15" t="s">
        <v>26</v>
      </c>
      <c r="D266" s="15" t="s">
        <v>326</v>
      </c>
      <c r="E266" s="15" t="s">
        <v>41</v>
      </c>
      <c r="F266" s="18">
        <v>7.6</v>
      </c>
      <c r="I266" s="18">
        <v>7.6</v>
      </c>
      <c r="J266" s="79">
        <f t="shared" si="4"/>
        <v>1</v>
      </c>
    </row>
    <row r="267" spans="1:10" s="14" customFormat="1" ht="15">
      <c r="A267" s="60" t="s">
        <v>119</v>
      </c>
      <c r="B267" s="39" t="s">
        <v>27</v>
      </c>
      <c r="C267" s="34"/>
      <c r="D267" s="40"/>
      <c r="E267" s="22"/>
      <c r="F267" s="12">
        <f>F268+F294</f>
        <v>14608.4</v>
      </c>
      <c r="I267" s="12">
        <f>I268+I294</f>
        <v>14066.6</v>
      </c>
      <c r="J267" s="77">
        <f t="shared" si="4"/>
        <v>0.9629117494044522</v>
      </c>
    </row>
    <row r="268" spans="1:10" s="14" customFormat="1" ht="15">
      <c r="A268" s="56" t="s">
        <v>28</v>
      </c>
      <c r="B268" s="40" t="s">
        <v>27</v>
      </c>
      <c r="C268" s="22" t="s">
        <v>6</v>
      </c>
      <c r="D268" s="16"/>
      <c r="E268" s="16"/>
      <c r="F268" s="12">
        <f>F284+F289+F269+F278+F280+F282+F272+F274+F276+F287</f>
        <v>12076.199999999999</v>
      </c>
      <c r="I268" s="12">
        <f>I284+I289+I269+I278+I280+I282+I272+I274+I276+I287</f>
        <v>11723.6</v>
      </c>
      <c r="J268" s="77">
        <f t="shared" si="4"/>
        <v>0.9708020734999422</v>
      </c>
    </row>
    <row r="269" spans="1:10" s="14" customFormat="1" ht="30">
      <c r="A269" s="55" t="s">
        <v>250</v>
      </c>
      <c r="B269" s="35" t="s">
        <v>27</v>
      </c>
      <c r="C269" s="16" t="s">
        <v>6</v>
      </c>
      <c r="D269" s="16" t="s">
        <v>115</v>
      </c>
      <c r="E269" s="16"/>
      <c r="F269" s="18">
        <f>+F270+F271</f>
        <v>181</v>
      </c>
      <c r="I269" s="18">
        <f>+I270+I271</f>
        <v>180.9</v>
      </c>
      <c r="J269" s="79">
        <f t="shared" si="4"/>
        <v>0.9994475138121547</v>
      </c>
    </row>
    <row r="270" spans="1:10" s="14" customFormat="1" ht="15">
      <c r="A270" s="55" t="s">
        <v>53</v>
      </c>
      <c r="B270" s="35" t="s">
        <v>27</v>
      </c>
      <c r="C270" s="16" t="s">
        <v>6</v>
      </c>
      <c r="D270" s="16" t="s">
        <v>115</v>
      </c>
      <c r="E270" s="16" t="s">
        <v>44</v>
      </c>
      <c r="F270" s="18">
        <v>156</v>
      </c>
      <c r="I270" s="18">
        <v>155.9</v>
      </c>
      <c r="J270" s="79">
        <f t="shared" si="4"/>
        <v>0.9993589743589744</v>
      </c>
    </row>
    <row r="271" spans="1:10" s="14" customFormat="1" ht="15">
      <c r="A271" s="55" t="s">
        <v>50</v>
      </c>
      <c r="B271" s="16" t="s">
        <v>120</v>
      </c>
      <c r="C271" s="16" t="s">
        <v>6</v>
      </c>
      <c r="D271" s="16" t="s">
        <v>115</v>
      </c>
      <c r="E271" s="16" t="s">
        <v>51</v>
      </c>
      <c r="F271" s="18">
        <v>25</v>
      </c>
      <c r="I271" s="18">
        <v>25</v>
      </c>
      <c r="J271" s="79">
        <f t="shared" si="4"/>
        <v>1</v>
      </c>
    </row>
    <row r="272" spans="1:10" s="14" customFormat="1" ht="15">
      <c r="A272" s="61" t="s">
        <v>297</v>
      </c>
      <c r="B272" s="41" t="s">
        <v>27</v>
      </c>
      <c r="C272" s="41" t="s">
        <v>6</v>
      </c>
      <c r="D272" s="41" t="s">
        <v>299</v>
      </c>
      <c r="E272" s="42"/>
      <c r="F272" s="18">
        <f>F273</f>
        <v>50</v>
      </c>
      <c r="I272" s="18">
        <f>I273</f>
        <v>50</v>
      </c>
      <c r="J272" s="79">
        <f t="shared" si="4"/>
        <v>1</v>
      </c>
    </row>
    <row r="273" spans="1:10" s="14" customFormat="1" ht="15">
      <c r="A273" s="55" t="s">
        <v>50</v>
      </c>
      <c r="B273" s="47" t="s">
        <v>27</v>
      </c>
      <c r="C273" s="47" t="s">
        <v>6</v>
      </c>
      <c r="D273" s="41" t="s">
        <v>300</v>
      </c>
      <c r="E273" s="42" t="s">
        <v>51</v>
      </c>
      <c r="F273" s="18">
        <v>50</v>
      </c>
      <c r="I273" s="18">
        <v>50</v>
      </c>
      <c r="J273" s="79">
        <f t="shared" si="4"/>
        <v>1</v>
      </c>
    </row>
    <row r="274" spans="1:10" s="14" customFormat="1" ht="60">
      <c r="A274" s="62" t="s">
        <v>309</v>
      </c>
      <c r="B274" s="48" t="s">
        <v>27</v>
      </c>
      <c r="C274" s="48" t="s">
        <v>6</v>
      </c>
      <c r="D274" s="46" t="s">
        <v>306</v>
      </c>
      <c r="E274" s="42"/>
      <c r="F274" s="18">
        <f>F275</f>
        <v>1377.6</v>
      </c>
      <c r="I274" s="18">
        <f>I275</f>
        <v>1377.6</v>
      </c>
      <c r="J274" s="79">
        <f t="shared" si="4"/>
        <v>1</v>
      </c>
    </row>
    <row r="275" spans="1:10" s="14" customFormat="1" ht="15">
      <c r="A275" s="62" t="s">
        <v>53</v>
      </c>
      <c r="B275" s="48" t="s">
        <v>27</v>
      </c>
      <c r="C275" s="48" t="s">
        <v>6</v>
      </c>
      <c r="D275" s="46" t="s">
        <v>306</v>
      </c>
      <c r="E275" s="42" t="s">
        <v>44</v>
      </c>
      <c r="F275" s="18">
        <v>1377.6</v>
      </c>
      <c r="I275" s="18">
        <v>1377.6</v>
      </c>
      <c r="J275" s="79">
        <f t="shared" si="4"/>
        <v>1</v>
      </c>
    </row>
    <row r="276" spans="1:10" s="14" customFormat="1" ht="30">
      <c r="A276" s="55" t="s">
        <v>153</v>
      </c>
      <c r="B276" s="15" t="s">
        <v>27</v>
      </c>
      <c r="C276" s="15" t="s">
        <v>6</v>
      </c>
      <c r="D276" s="16" t="s">
        <v>107</v>
      </c>
      <c r="E276" s="16"/>
      <c r="F276" s="18">
        <f>F277</f>
        <v>24</v>
      </c>
      <c r="I276" s="18">
        <f>I277</f>
        <v>24</v>
      </c>
      <c r="J276" s="79">
        <f t="shared" si="4"/>
        <v>1</v>
      </c>
    </row>
    <row r="277" spans="1:10" s="14" customFormat="1" ht="15">
      <c r="A277" s="55" t="s">
        <v>53</v>
      </c>
      <c r="B277" s="15" t="s">
        <v>27</v>
      </c>
      <c r="C277" s="15" t="s">
        <v>6</v>
      </c>
      <c r="D277" s="16" t="s">
        <v>107</v>
      </c>
      <c r="E277" s="16" t="s">
        <v>44</v>
      </c>
      <c r="F277" s="18">
        <v>24</v>
      </c>
      <c r="I277" s="18">
        <v>24</v>
      </c>
      <c r="J277" s="79">
        <f t="shared" si="4"/>
        <v>1</v>
      </c>
    </row>
    <row r="278" spans="1:10" s="14" customFormat="1" ht="30">
      <c r="A278" s="55" t="s">
        <v>248</v>
      </c>
      <c r="B278" s="15" t="s">
        <v>27</v>
      </c>
      <c r="C278" s="15" t="s">
        <v>6</v>
      </c>
      <c r="D278" s="16" t="s">
        <v>112</v>
      </c>
      <c r="E278" s="16"/>
      <c r="F278" s="18">
        <f>+F279</f>
        <v>3</v>
      </c>
      <c r="I278" s="18">
        <f>+I279</f>
        <v>3</v>
      </c>
      <c r="J278" s="79">
        <f t="shared" si="4"/>
        <v>1</v>
      </c>
    </row>
    <row r="279" spans="1:10" s="14" customFormat="1" ht="15">
      <c r="A279" s="55" t="s">
        <v>53</v>
      </c>
      <c r="B279" s="15" t="s">
        <v>27</v>
      </c>
      <c r="C279" s="15" t="s">
        <v>6</v>
      </c>
      <c r="D279" s="16" t="s">
        <v>112</v>
      </c>
      <c r="E279" s="16" t="s">
        <v>51</v>
      </c>
      <c r="F279" s="18">
        <v>3</v>
      </c>
      <c r="I279" s="18">
        <v>3</v>
      </c>
      <c r="J279" s="79">
        <f t="shared" si="4"/>
        <v>1</v>
      </c>
    </row>
    <row r="280" spans="1:10" s="14" customFormat="1" ht="45">
      <c r="A280" s="55" t="s">
        <v>243</v>
      </c>
      <c r="B280" s="16" t="s">
        <v>27</v>
      </c>
      <c r="C280" s="16" t="s">
        <v>6</v>
      </c>
      <c r="D280" s="16" t="s">
        <v>110</v>
      </c>
      <c r="E280" s="16"/>
      <c r="F280" s="18">
        <f>+F281</f>
        <v>49</v>
      </c>
      <c r="I280" s="18">
        <f>+I281</f>
        <v>49</v>
      </c>
      <c r="J280" s="79">
        <f t="shared" si="4"/>
        <v>1</v>
      </c>
    </row>
    <row r="281" spans="1:10" s="14" customFormat="1" ht="15">
      <c r="A281" s="55" t="s">
        <v>53</v>
      </c>
      <c r="B281" s="16" t="s">
        <v>27</v>
      </c>
      <c r="C281" s="16" t="s">
        <v>6</v>
      </c>
      <c r="D281" s="16" t="s">
        <v>110</v>
      </c>
      <c r="E281" s="16" t="s">
        <v>44</v>
      </c>
      <c r="F281" s="18">
        <v>49</v>
      </c>
      <c r="I281" s="18">
        <v>49</v>
      </c>
      <c r="J281" s="79">
        <f t="shared" si="4"/>
        <v>1</v>
      </c>
    </row>
    <row r="282" spans="1:10" s="14" customFormat="1" ht="45">
      <c r="A282" s="55" t="s">
        <v>173</v>
      </c>
      <c r="B282" s="16" t="s">
        <v>27</v>
      </c>
      <c r="C282" s="16" t="s">
        <v>6</v>
      </c>
      <c r="D282" s="16" t="s">
        <v>174</v>
      </c>
      <c r="E282" s="16"/>
      <c r="F282" s="18">
        <f>F283</f>
        <v>10</v>
      </c>
      <c r="I282" s="18">
        <f>I283</f>
        <v>10</v>
      </c>
      <c r="J282" s="79">
        <f t="shared" si="4"/>
        <v>1</v>
      </c>
    </row>
    <row r="283" spans="1:10" s="14" customFormat="1" ht="15">
      <c r="A283" s="55" t="s">
        <v>53</v>
      </c>
      <c r="B283" s="16" t="s">
        <v>27</v>
      </c>
      <c r="C283" s="16" t="s">
        <v>6</v>
      </c>
      <c r="D283" s="16" t="s">
        <v>174</v>
      </c>
      <c r="E283" s="16" t="s">
        <v>44</v>
      </c>
      <c r="F283" s="18">
        <v>10</v>
      </c>
      <c r="I283" s="18">
        <v>10</v>
      </c>
      <c r="J283" s="79">
        <f t="shared" si="4"/>
        <v>1</v>
      </c>
    </row>
    <row r="284" spans="1:10" s="14" customFormat="1" ht="30">
      <c r="A284" s="55" t="s">
        <v>212</v>
      </c>
      <c r="B284" s="35" t="s">
        <v>27</v>
      </c>
      <c r="C284" s="16" t="s">
        <v>6</v>
      </c>
      <c r="D284" s="16" t="s">
        <v>211</v>
      </c>
      <c r="E284" s="16"/>
      <c r="F284" s="18">
        <f>F285+F286</f>
        <v>376.29999999999995</v>
      </c>
      <c r="G284" s="18">
        <f>G285+G286</f>
        <v>0</v>
      </c>
      <c r="H284" s="18">
        <f>H285+H286</f>
        <v>0</v>
      </c>
      <c r="I284" s="18">
        <f>I285+I286</f>
        <v>257.1</v>
      </c>
      <c r="J284" s="79">
        <f t="shared" si="4"/>
        <v>0.6832314642572417</v>
      </c>
    </row>
    <row r="285" spans="1:10" s="14" customFormat="1" ht="15">
      <c r="A285" s="55" t="s">
        <v>53</v>
      </c>
      <c r="B285" s="35" t="s">
        <v>27</v>
      </c>
      <c r="C285" s="16" t="s">
        <v>6</v>
      </c>
      <c r="D285" s="16" t="s">
        <v>211</v>
      </c>
      <c r="E285" s="16" t="s">
        <v>44</v>
      </c>
      <c r="F285" s="18">
        <v>308.4</v>
      </c>
      <c r="I285" s="18">
        <v>189.2</v>
      </c>
      <c r="J285" s="79">
        <f t="shared" si="4"/>
        <v>0.6134889753566797</v>
      </c>
    </row>
    <row r="286" spans="1:10" s="14" customFormat="1" ht="45">
      <c r="A286" s="55" t="s">
        <v>310</v>
      </c>
      <c r="B286" s="35" t="s">
        <v>27</v>
      </c>
      <c r="C286" s="16" t="s">
        <v>6</v>
      </c>
      <c r="D286" s="16" t="s">
        <v>311</v>
      </c>
      <c r="E286" s="16" t="s">
        <v>44</v>
      </c>
      <c r="F286" s="18">
        <v>67.9</v>
      </c>
      <c r="I286" s="18">
        <v>67.9</v>
      </c>
      <c r="J286" s="79">
        <f t="shared" si="4"/>
        <v>1</v>
      </c>
    </row>
    <row r="287" spans="1:10" s="14" customFormat="1" ht="30">
      <c r="A287" s="55" t="s">
        <v>315</v>
      </c>
      <c r="B287" s="15" t="s">
        <v>27</v>
      </c>
      <c r="C287" s="15" t="s">
        <v>6</v>
      </c>
      <c r="D287" s="16" t="s">
        <v>215</v>
      </c>
      <c r="E287" s="16"/>
      <c r="F287" s="19">
        <f>F288</f>
        <v>200</v>
      </c>
      <c r="I287" s="19">
        <f>I288</f>
        <v>200</v>
      </c>
      <c r="J287" s="79">
        <f t="shared" si="4"/>
        <v>1</v>
      </c>
    </row>
    <row r="288" spans="1:10" s="14" customFormat="1" ht="15">
      <c r="A288" s="55" t="s">
        <v>50</v>
      </c>
      <c r="B288" s="15" t="s">
        <v>27</v>
      </c>
      <c r="C288" s="15" t="s">
        <v>6</v>
      </c>
      <c r="D288" s="16" t="s">
        <v>215</v>
      </c>
      <c r="E288" s="16" t="s">
        <v>44</v>
      </c>
      <c r="F288" s="19">
        <v>200</v>
      </c>
      <c r="I288" s="19">
        <v>200</v>
      </c>
      <c r="J288" s="79">
        <f t="shared" si="4"/>
        <v>1</v>
      </c>
    </row>
    <row r="289" spans="1:10" s="14" customFormat="1" ht="30">
      <c r="A289" s="55" t="s">
        <v>249</v>
      </c>
      <c r="B289" s="16" t="s">
        <v>27</v>
      </c>
      <c r="C289" s="16" t="s">
        <v>6</v>
      </c>
      <c r="D289" s="16" t="s">
        <v>113</v>
      </c>
      <c r="E289" s="16"/>
      <c r="F289" s="18">
        <f>F290+F291+F293+F292</f>
        <v>9805.3</v>
      </c>
      <c r="I289" s="18">
        <f>I290+I291+I293+I292</f>
        <v>9572</v>
      </c>
      <c r="J289" s="79">
        <f t="shared" si="4"/>
        <v>0.9762067453316065</v>
      </c>
    </row>
    <row r="290" spans="1:10" s="14" customFormat="1" ht="30">
      <c r="A290" s="55" t="s">
        <v>55</v>
      </c>
      <c r="B290" s="16" t="s">
        <v>27</v>
      </c>
      <c r="C290" s="16" t="s">
        <v>6</v>
      </c>
      <c r="D290" s="16" t="s">
        <v>113</v>
      </c>
      <c r="E290" s="16" t="s">
        <v>41</v>
      </c>
      <c r="F290" s="18">
        <v>7148</v>
      </c>
      <c r="I290" s="18">
        <v>7063.7</v>
      </c>
      <c r="J290" s="79">
        <f t="shared" si="4"/>
        <v>0.988206491326245</v>
      </c>
    </row>
    <row r="291" spans="1:10" s="14" customFormat="1" ht="15">
      <c r="A291" s="55" t="s">
        <v>53</v>
      </c>
      <c r="B291" s="16" t="s">
        <v>27</v>
      </c>
      <c r="C291" s="16" t="s">
        <v>6</v>
      </c>
      <c r="D291" s="16" t="s">
        <v>113</v>
      </c>
      <c r="E291" s="16" t="s">
        <v>44</v>
      </c>
      <c r="F291" s="18">
        <v>2419.3</v>
      </c>
      <c r="I291" s="18">
        <v>2276.1</v>
      </c>
      <c r="J291" s="79">
        <f t="shared" si="4"/>
        <v>0.9408093250113668</v>
      </c>
    </row>
    <row r="292" spans="1:10" s="14" customFormat="1" ht="15">
      <c r="A292" s="55" t="s">
        <v>69</v>
      </c>
      <c r="B292" s="16" t="s">
        <v>27</v>
      </c>
      <c r="C292" s="16" t="s">
        <v>6</v>
      </c>
      <c r="D292" s="16" t="s">
        <v>113</v>
      </c>
      <c r="E292" s="16" t="s">
        <v>45</v>
      </c>
      <c r="F292" s="18">
        <v>32.5</v>
      </c>
      <c r="I292" s="18">
        <v>26.7</v>
      </c>
      <c r="J292" s="79">
        <f t="shared" si="4"/>
        <v>0.8215384615384616</v>
      </c>
    </row>
    <row r="293" spans="1:10" s="14" customFormat="1" ht="15">
      <c r="A293" s="55" t="s">
        <v>53</v>
      </c>
      <c r="B293" s="16" t="s">
        <v>27</v>
      </c>
      <c r="C293" s="16" t="s">
        <v>6</v>
      </c>
      <c r="D293" s="16" t="s">
        <v>269</v>
      </c>
      <c r="E293" s="16" t="s">
        <v>44</v>
      </c>
      <c r="F293" s="18">
        <v>205.5</v>
      </c>
      <c r="I293" s="18">
        <v>205.5</v>
      </c>
      <c r="J293" s="79">
        <f t="shared" si="4"/>
        <v>1</v>
      </c>
    </row>
    <row r="294" spans="1:10" s="14" customFormat="1" ht="15">
      <c r="A294" s="56" t="s">
        <v>57</v>
      </c>
      <c r="B294" s="22" t="s">
        <v>27</v>
      </c>
      <c r="C294" s="22" t="s">
        <v>11</v>
      </c>
      <c r="D294" s="22"/>
      <c r="E294" s="22"/>
      <c r="F294" s="12">
        <f>F295+F300+F304</f>
        <v>2532.2000000000003</v>
      </c>
      <c r="G294" s="12">
        <f>G295+G300+G304</f>
        <v>0</v>
      </c>
      <c r="H294" s="12">
        <f>H295+H300+H304</f>
        <v>0</v>
      </c>
      <c r="I294" s="12">
        <f>I295+I300+I304</f>
        <v>2343.0000000000005</v>
      </c>
      <c r="J294" s="77">
        <f t="shared" si="4"/>
        <v>0.9252823631624675</v>
      </c>
    </row>
    <row r="295" spans="1:10" s="14" customFormat="1" ht="30">
      <c r="A295" s="55" t="s">
        <v>58</v>
      </c>
      <c r="B295" s="16" t="s">
        <v>27</v>
      </c>
      <c r="C295" s="16" t="s">
        <v>11</v>
      </c>
      <c r="D295" s="16" t="s">
        <v>76</v>
      </c>
      <c r="E295" s="16"/>
      <c r="F295" s="18">
        <f>SUM(F296)</f>
        <v>1032.2</v>
      </c>
      <c r="I295" s="18">
        <f>SUM(I296)</f>
        <v>963.3000000000001</v>
      </c>
      <c r="J295" s="79">
        <f t="shared" si="4"/>
        <v>0.9332493702770781</v>
      </c>
    </row>
    <row r="296" spans="1:10" s="14" customFormat="1" ht="15">
      <c r="A296" s="55" t="s">
        <v>42</v>
      </c>
      <c r="B296" s="16" t="s">
        <v>27</v>
      </c>
      <c r="C296" s="16" t="s">
        <v>11</v>
      </c>
      <c r="D296" s="16" t="s">
        <v>77</v>
      </c>
      <c r="E296" s="16"/>
      <c r="F296" s="18">
        <f>F297+F298+F299</f>
        <v>1032.2</v>
      </c>
      <c r="I296" s="18">
        <f>I297+I298+I299</f>
        <v>963.3000000000001</v>
      </c>
      <c r="J296" s="79">
        <f t="shared" si="4"/>
        <v>0.9332493702770781</v>
      </c>
    </row>
    <row r="297" spans="1:10" s="14" customFormat="1" ht="30">
      <c r="A297" s="55" t="s">
        <v>55</v>
      </c>
      <c r="B297" s="16" t="s">
        <v>27</v>
      </c>
      <c r="C297" s="16" t="s">
        <v>11</v>
      </c>
      <c r="D297" s="16" t="s">
        <v>77</v>
      </c>
      <c r="E297" s="16" t="s">
        <v>41</v>
      </c>
      <c r="F297" s="18">
        <v>774.3</v>
      </c>
      <c r="I297" s="18">
        <v>721.7</v>
      </c>
      <c r="J297" s="79">
        <f t="shared" si="4"/>
        <v>0.9320676740281546</v>
      </c>
    </row>
    <row r="298" spans="1:10" s="14" customFormat="1" ht="15">
      <c r="A298" s="55" t="s">
        <v>53</v>
      </c>
      <c r="B298" s="16" t="s">
        <v>27</v>
      </c>
      <c r="C298" s="16" t="s">
        <v>11</v>
      </c>
      <c r="D298" s="16" t="s">
        <v>77</v>
      </c>
      <c r="E298" s="16" t="s">
        <v>44</v>
      </c>
      <c r="F298" s="18">
        <v>256.2</v>
      </c>
      <c r="I298" s="18">
        <v>239.9</v>
      </c>
      <c r="J298" s="79">
        <f t="shared" si="4"/>
        <v>0.9363778298204528</v>
      </c>
    </row>
    <row r="299" spans="1:10" s="14" customFormat="1" ht="15">
      <c r="A299" s="55" t="s">
        <v>69</v>
      </c>
      <c r="B299" s="16" t="s">
        <v>27</v>
      </c>
      <c r="C299" s="16" t="s">
        <v>11</v>
      </c>
      <c r="D299" s="16" t="s">
        <v>77</v>
      </c>
      <c r="E299" s="16" t="s">
        <v>45</v>
      </c>
      <c r="F299" s="18">
        <v>1.7</v>
      </c>
      <c r="I299" s="18">
        <v>1.7</v>
      </c>
      <c r="J299" s="79">
        <f t="shared" si="4"/>
        <v>1</v>
      </c>
    </row>
    <row r="300" spans="1:10" s="14" customFormat="1" ht="30">
      <c r="A300" s="55" t="s">
        <v>149</v>
      </c>
      <c r="B300" s="16" t="s">
        <v>27</v>
      </c>
      <c r="C300" s="16" t="s">
        <v>11</v>
      </c>
      <c r="D300" s="16" t="s">
        <v>96</v>
      </c>
      <c r="E300" s="16"/>
      <c r="F300" s="18">
        <f>F301</f>
        <v>1493.2</v>
      </c>
      <c r="I300" s="18">
        <f>I301</f>
        <v>1372.9</v>
      </c>
      <c r="J300" s="79">
        <f t="shared" si="4"/>
        <v>0.919434770961693</v>
      </c>
    </row>
    <row r="301" spans="1:10" s="14" customFormat="1" ht="30">
      <c r="A301" s="55" t="s">
        <v>59</v>
      </c>
      <c r="B301" s="16" t="s">
        <v>27</v>
      </c>
      <c r="C301" s="16" t="s">
        <v>11</v>
      </c>
      <c r="D301" s="16" t="s">
        <v>99</v>
      </c>
      <c r="E301" s="16"/>
      <c r="F301" s="18">
        <f>F302+F303</f>
        <v>1493.2</v>
      </c>
      <c r="I301" s="18">
        <f>I302+I303</f>
        <v>1372.9</v>
      </c>
      <c r="J301" s="79">
        <f t="shared" si="4"/>
        <v>0.919434770961693</v>
      </c>
    </row>
    <row r="302" spans="1:10" s="14" customFormat="1" ht="30">
      <c r="A302" s="55" t="s">
        <v>55</v>
      </c>
      <c r="B302" s="16" t="s">
        <v>27</v>
      </c>
      <c r="C302" s="16" t="s">
        <v>11</v>
      </c>
      <c r="D302" s="16" t="s">
        <v>99</v>
      </c>
      <c r="E302" s="16" t="s">
        <v>41</v>
      </c>
      <c r="F302" s="18">
        <v>1379.7</v>
      </c>
      <c r="I302" s="18">
        <v>1283.2</v>
      </c>
      <c r="J302" s="79">
        <f t="shared" si="4"/>
        <v>0.9300572588243821</v>
      </c>
    </row>
    <row r="303" spans="1:10" s="14" customFormat="1" ht="15">
      <c r="A303" s="55" t="s">
        <v>53</v>
      </c>
      <c r="B303" s="20" t="s">
        <v>27</v>
      </c>
      <c r="C303" s="16" t="s">
        <v>11</v>
      </c>
      <c r="D303" s="16" t="s">
        <v>99</v>
      </c>
      <c r="E303" s="16" t="s">
        <v>44</v>
      </c>
      <c r="F303" s="18">
        <v>113.5</v>
      </c>
      <c r="I303" s="18">
        <v>89.7</v>
      </c>
      <c r="J303" s="79">
        <f t="shared" si="4"/>
        <v>0.7903083700440529</v>
      </c>
    </row>
    <row r="304" spans="1:10" s="14" customFormat="1" ht="38.25">
      <c r="A304" s="75" t="s">
        <v>325</v>
      </c>
      <c r="B304" s="15" t="s">
        <v>27</v>
      </c>
      <c r="C304" s="15" t="s">
        <v>11</v>
      </c>
      <c r="D304" s="15" t="s">
        <v>326</v>
      </c>
      <c r="E304" s="15"/>
      <c r="F304" s="18">
        <f>F305</f>
        <v>6.8</v>
      </c>
      <c r="I304" s="18">
        <f>I305</f>
        <v>6.8</v>
      </c>
      <c r="J304" s="79">
        <f t="shared" si="4"/>
        <v>1</v>
      </c>
    </row>
    <row r="305" spans="1:10" s="14" customFormat="1" ht="25.5">
      <c r="A305" s="75" t="s">
        <v>55</v>
      </c>
      <c r="B305" s="15" t="s">
        <v>27</v>
      </c>
      <c r="C305" s="15" t="s">
        <v>11</v>
      </c>
      <c r="D305" s="15" t="s">
        <v>326</v>
      </c>
      <c r="E305" s="15" t="s">
        <v>41</v>
      </c>
      <c r="F305" s="18">
        <v>6.8</v>
      </c>
      <c r="I305" s="18">
        <v>6.8</v>
      </c>
      <c r="J305" s="79">
        <f t="shared" si="4"/>
        <v>1</v>
      </c>
    </row>
    <row r="306" spans="1:10" s="14" customFormat="1" ht="15">
      <c r="A306" s="56" t="s">
        <v>30</v>
      </c>
      <c r="B306" s="13" t="s">
        <v>31</v>
      </c>
      <c r="C306" s="13"/>
      <c r="D306" s="22"/>
      <c r="E306" s="22"/>
      <c r="F306" s="12">
        <f>F307+F311+F327+F342</f>
        <v>17992.600000000002</v>
      </c>
      <c r="I306" s="12">
        <f>I307+I311+I327+I342</f>
        <v>17301.5</v>
      </c>
      <c r="J306" s="77">
        <f t="shared" si="4"/>
        <v>0.9615897646810354</v>
      </c>
    </row>
    <row r="307" spans="1:10" s="14" customFormat="1" ht="15">
      <c r="A307" s="56" t="s">
        <v>35</v>
      </c>
      <c r="B307" s="13" t="s">
        <v>31</v>
      </c>
      <c r="C307" s="13" t="s">
        <v>6</v>
      </c>
      <c r="D307" s="22"/>
      <c r="E307" s="22"/>
      <c r="F307" s="12">
        <f>F308</f>
        <v>312.2</v>
      </c>
      <c r="I307" s="12">
        <f>I308</f>
        <v>283</v>
      </c>
      <c r="J307" s="77">
        <f t="shared" si="4"/>
        <v>0.9064702114029468</v>
      </c>
    </row>
    <row r="308" spans="1:10" s="14" customFormat="1" ht="30">
      <c r="A308" s="55" t="s">
        <v>149</v>
      </c>
      <c r="B308" s="15" t="s">
        <v>31</v>
      </c>
      <c r="C308" s="15" t="s">
        <v>6</v>
      </c>
      <c r="D308" s="16" t="s">
        <v>96</v>
      </c>
      <c r="E308" s="16"/>
      <c r="F308" s="18">
        <f>F309</f>
        <v>312.2</v>
      </c>
      <c r="I308" s="18">
        <f>I309</f>
        <v>283</v>
      </c>
      <c r="J308" s="79">
        <f t="shared" si="4"/>
        <v>0.9064702114029468</v>
      </c>
    </row>
    <row r="309" spans="1:10" s="14" customFormat="1" ht="30">
      <c r="A309" s="55" t="s">
        <v>34</v>
      </c>
      <c r="B309" s="15" t="s">
        <v>31</v>
      </c>
      <c r="C309" s="15" t="s">
        <v>6</v>
      </c>
      <c r="D309" s="16" t="s">
        <v>121</v>
      </c>
      <c r="E309" s="16"/>
      <c r="F309" s="18">
        <f>F310</f>
        <v>312.2</v>
      </c>
      <c r="I309" s="18">
        <f>I310</f>
        <v>283</v>
      </c>
      <c r="J309" s="79">
        <f t="shared" si="4"/>
        <v>0.9064702114029468</v>
      </c>
    </row>
    <row r="310" spans="1:10" s="14" customFormat="1" ht="15">
      <c r="A310" s="55" t="s">
        <v>50</v>
      </c>
      <c r="B310" s="15" t="s">
        <v>31</v>
      </c>
      <c r="C310" s="15" t="s">
        <v>6</v>
      </c>
      <c r="D310" s="16" t="s">
        <v>122</v>
      </c>
      <c r="E310" s="16" t="s">
        <v>51</v>
      </c>
      <c r="F310" s="18">
        <v>312.2</v>
      </c>
      <c r="I310" s="18">
        <v>283</v>
      </c>
      <c r="J310" s="79">
        <f t="shared" si="4"/>
        <v>0.9064702114029468</v>
      </c>
    </row>
    <row r="311" spans="1:10" s="14" customFormat="1" ht="15">
      <c r="A311" s="56" t="s">
        <v>32</v>
      </c>
      <c r="B311" s="13" t="s">
        <v>31</v>
      </c>
      <c r="C311" s="13" t="s">
        <v>10</v>
      </c>
      <c r="D311" s="13"/>
      <c r="E311" s="13"/>
      <c r="F311" s="12">
        <f>F312+F315+F319+F322+F325</f>
        <v>10437.1</v>
      </c>
      <c r="I311" s="12">
        <f>I312+I315+I319+I322+I325</f>
        <v>10030.699999999999</v>
      </c>
      <c r="J311" s="79">
        <f t="shared" si="4"/>
        <v>0.9610619808184264</v>
      </c>
    </row>
    <row r="312" spans="1:10" s="14" customFormat="1" ht="30">
      <c r="A312" s="55" t="s">
        <v>147</v>
      </c>
      <c r="B312" s="15" t="s">
        <v>31</v>
      </c>
      <c r="C312" s="15" t="s">
        <v>10</v>
      </c>
      <c r="D312" s="16" t="s">
        <v>124</v>
      </c>
      <c r="E312" s="22"/>
      <c r="F312" s="18">
        <f>F313</f>
        <v>6781.4</v>
      </c>
      <c r="I312" s="18">
        <f>I313</f>
        <v>6773.7</v>
      </c>
      <c r="J312" s="79">
        <f t="shared" si="4"/>
        <v>0.9988645412451707</v>
      </c>
    </row>
    <row r="313" spans="1:10" s="14" customFormat="1" ht="30">
      <c r="A313" s="55" t="s">
        <v>60</v>
      </c>
      <c r="B313" s="15" t="s">
        <v>31</v>
      </c>
      <c r="C313" s="15" t="s">
        <v>10</v>
      </c>
      <c r="D313" s="16" t="s">
        <v>125</v>
      </c>
      <c r="E313" s="22"/>
      <c r="F313" s="18">
        <f>+F314</f>
        <v>6781.4</v>
      </c>
      <c r="I313" s="18">
        <f>+I314</f>
        <v>6773.7</v>
      </c>
      <c r="J313" s="79">
        <f t="shared" si="4"/>
        <v>0.9988645412451707</v>
      </c>
    </row>
    <row r="314" spans="1:10" s="14" customFormat="1" ht="15">
      <c r="A314" s="55" t="s">
        <v>50</v>
      </c>
      <c r="B314" s="15" t="s">
        <v>31</v>
      </c>
      <c r="C314" s="15" t="s">
        <v>10</v>
      </c>
      <c r="D314" s="16" t="s">
        <v>125</v>
      </c>
      <c r="E314" s="16" t="s">
        <v>51</v>
      </c>
      <c r="F314" s="18">
        <v>6781.4</v>
      </c>
      <c r="I314" s="18">
        <v>6773.7</v>
      </c>
      <c r="J314" s="79">
        <f t="shared" si="4"/>
        <v>0.9988645412451707</v>
      </c>
    </row>
    <row r="315" spans="1:10" s="14" customFormat="1" ht="30">
      <c r="A315" s="55" t="s">
        <v>244</v>
      </c>
      <c r="B315" s="15" t="s">
        <v>31</v>
      </c>
      <c r="C315" s="15" t="s">
        <v>10</v>
      </c>
      <c r="D315" s="16" t="s">
        <v>85</v>
      </c>
      <c r="E315" s="16"/>
      <c r="F315" s="18">
        <f>F316</f>
        <v>3330.6</v>
      </c>
      <c r="I315" s="18">
        <f>I316</f>
        <v>2956.1</v>
      </c>
      <c r="J315" s="79">
        <f t="shared" si="4"/>
        <v>0.887557797393863</v>
      </c>
    </row>
    <row r="316" spans="1:10" s="14" customFormat="1" ht="30">
      <c r="A316" s="55" t="s">
        <v>148</v>
      </c>
      <c r="B316" s="15" t="s">
        <v>31</v>
      </c>
      <c r="C316" s="15" t="s">
        <v>10</v>
      </c>
      <c r="D316" s="16" t="s">
        <v>86</v>
      </c>
      <c r="E316" s="16"/>
      <c r="F316" s="18">
        <f>F317</f>
        <v>3330.6</v>
      </c>
      <c r="G316" s="18">
        <f>G317</f>
        <v>0</v>
      </c>
      <c r="H316" s="18">
        <f>H317</f>
        <v>0</v>
      </c>
      <c r="I316" s="18">
        <f>I317</f>
        <v>2956.1</v>
      </c>
      <c r="J316" s="79">
        <f t="shared" si="4"/>
        <v>0.887557797393863</v>
      </c>
    </row>
    <row r="317" spans="1:10" s="14" customFormat="1" ht="75">
      <c r="A317" s="55" t="s">
        <v>62</v>
      </c>
      <c r="B317" s="15" t="s">
        <v>31</v>
      </c>
      <c r="C317" s="15" t="s">
        <v>10</v>
      </c>
      <c r="D317" s="16" t="s">
        <v>126</v>
      </c>
      <c r="E317" s="16"/>
      <c r="F317" s="18">
        <f>F318</f>
        <v>3330.6</v>
      </c>
      <c r="I317" s="18">
        <f>I318</f>
        <v>2956.1</v>
      </c>
      <c r="J317" s="79">
        <f t="shared" si="4"/>
        <v>0.887557797393863</v>
      </c>
    </row>
    <row r="318" spans="1:10" s="14" customFormat="1" ht="15">
      <c r="A318" s="55" t="s">
        <v>50</v>
      </c>
      <c r="B318" s="15" t="s">
        <v>31</v>
      </c>
      <c r="C318" s="15" t="s">
        <v>10</v>
      </c>
      <c r="D318" s="16" t="s">
        <v>126</v>
      </c>
      <c r="E318" s="16" t="s">
        <v>51</v>
      </c>
      <c r="F318" s="18">
        <v>3330.6</v>
      </c>
      <c r="I318" s="18">
        <v>2956.1</v>
      </c>
      <c r="J318" s="79">
        <f aca="true" t="shared" si="5" ref="J318:J377">I318/F318</f>
        <v>0.887557797393863</v>
      </c>
    </row>
    <row r="319" spans="1:10" s="14" customFormat="1" ht="30">
      <c r="A319" s="55" t="s">
        <v>63</v>
      </c>
      <c r="B319" s="15" t="s">
        <v>31</v>
      </c>
      <c r="C319" s="15" t="s">
        <v>10</v>
      </c>
      <c r="D319" s="16" t="s">
        <v>127</v>
      </c>
      <c r="E319" s="16"/>
      <c r="F319" s="18">
        <f>F320</f>
        <v>235.1</v>
      </c>
      <c r="I319" s="18">
        <f>I320</f>
        <v>216.9</v>
      </c>
      <c r="J319" s="79">
        <f t="shared" si="5"/>
        <v>0.9225861335601871</v>
      </c>
    </row>
    <row r="320" spans="1:10" s="14" customFormat="1" ht="45">
      <c r="A320" s="55" t="s">
        <v>64</v>
      </c>
      <c r="B320" s="15" t="s">
        <v>31</v>
      </c>
      <c r="C320" s="15" t="s">
        <v>10</v>
      </c>
      <c r="D320" s="16" t="s">
        <v>128</v>
      </c>
      <c r="E320" s="16"/>
      <c r="F320" s="18">
        <f>F321</f>
        <v>235.1</v>
      </c>
      <c r="I320" s="18">
        <f>I321</f>
        <v>216.9</v>
      </c>
      <c r="J320" s="79">
        <f t="shared" si="5"/>
        <v>0.9225861335601871</v>
      </c>
    </row>
    <row r="321" spans="1:10" s="14" customFormat="1" ht="15">
      <c r="A321" s="55" t="s">
        <v>50</v>
      </c>
      <c r="B321" s="15" t="s">
        <v>31</v>
      </c>
      <c r="C321" s="15" t="s">
        <v>10</v>
      </c>
      <c r="D321" s="16" t="s">
        <v>128</v>
      </c>
      <c r="E321" s="16" t="s">
        <v>51</v>
      </c>
      <c r="F321" s="18">
        <v>235.1</v>
      </c>
      <c r="I321" s="18">
        <v>216.9</v>
      </c>
      <c r="J321" s="79">
        <f t="shared" si="5"/>
        <v>0.9225861335601871</v>
      </c>
    </row>
    <row r="322" spans="1:10" s="14" customFormat="1" ht="30">
      <c r="A322" s="55" t="s">
        <v>95</v>
      </c>
      <c r="B322" s="15" t="s">
        <v>31</v>
      </c>
      <c r="C322" s="15" t="s">
        <v>10</v>
      </c>
      <c r="D322" s="16" t="s">
        <v>96</v>
      </c>
      <c r="E322" s="16"/>
      <c r="F322" s="18">
        <f>F323</f>
        <v>84</v>
      </c>
      <c r="I322" s="18">
        <f>I323</f>
        <v>78</v>
      </c>
      <c r="J322" s="79">
        <f t="shared" si="5"/>
        <v>0.9285714285714286</v>
      </c>
    </row>
    <row r="323" spans="1:10" s="14" customFormat="1" ht="15">
      <c r="A323" s="55" t="s">
        <v>252</v>
      </c>
      <c r="B323" s="15" t="s">
        <v>31</v>
      </c>
      <c r="C323" s="15" t="s">
        <v>10</v>
      </c>
      <c r="D323" s="16" t="s">
        <v>129</v>
      </c>
      <c r="E323" s="16"/>
      <c r="F323" s="18">
        <f>F324</f>
        <v>84</v>
      </c>
      <c r="I323" s="18">
        <f>I324</f>
        <v>78</v>
      </c>
      <c r="J323" s="79">
        <f t="shared" si="5"/>
        <v>0.9285714285714286</v>
      </c>
    </row>
    <row r="324" spans="1:10" s="14" customFormat="1" ht="15">
      <c r="A324" s="55" t="s">
        <v>50</v>
      </c>
      <c r="B324" s="15" t="s">
        <v>31</v>
      </c>
      <c r="C324" s="15" t="s">
        <v>10</v>
      </c>
      <c r="D324" s="16" t="s">
        <v>129</v>
      </c>
      <c r="E324" s="16" t="s">
        <v>51</v>
      </c>
      <c r="F324" s="18">
        <v>84</v>
      </c>
      <c r="I324" s="18">
        <v>78</v>
      </c>
      <c r="J324" s="79">
        <f t="shared" si="5"/>
        <v>0.9285714285714286</v>
      </c>
    </row>
    <row r="325" spans="1:10" s="14" customFormat="1" ht="25.5">
      <c r="A325" s="74" t="s">
        <v>323</v>
      </c>
      <c r="B325" s="16" t="s">
        <v>31</v>
      </c>
      <c r="C325" s="16" t="s">
        <v>10</v>
      </c>
      <c r="D325" s="16" t="s">
        <v>324</v>
      </c>
      <c r="E325" s="16"/>
      <c r="F325" s="19">
        <f>F326</f>
        <v>6</v>
      </c>
      <c r="I325" s="19">
        <f>I326</f>
        <v>6</v>
      </c>
      <c r="J325" s="79">
        <f t="shared" si="5"/>
        <v>1</v>
      </c>
    </row>
    <row r="326" spans="1:10" s="14" customFormat="1" ht="15">
      <c r="A326" s="74" t="s">
        <v>50</v>
      </c>
      <c r="B326" s="16" t="s">
        <v>31</v>
      </c>
      <c r="C326" s="16" t="s">
        <v>10</v>
      </c>
      <c r="D326" s="16" t="s">
        <v>324</v>
      </c>
      <c r="E326" s="16" t="s">
        <v>51</v>
      </c>
      <c r="F326" s="19">
        <v>6</v>
      </c>
      <c r="I326" s="19">
        <v>6</v>
      </c>
      <c r="J326" s="79">
        <f t="shared" si="5"/>
        <v>1</v>
      </c>
    </row>
    <row r="327" spans="1:10" s="14" customFormat="1" ht="15">
      <c r="A327" s="56" t="s">
        <v>40</v>
      </c>
      <c r="B327" s="13" t="s">
        <v>31</v>
      </c>
      <c r="C327" s="13" t="s">
        <v>11</v>
      </c>
      <c r="D327" s="22"/>
      <c r="E327" s="22"/>
      <c r="F327" s="12">
        <f>+F328+F330+F332+F340</f>
        <v>6366.400000000001</v>
      </c>
      <c r="I327" s="12">
        <f>+I328+I330+I332+I340</f>
        <v>6217.1</v>
      </c>
      <c r="J327" s="77">
        <f t="shared" si="5"/>
        <v>0.9765487559688364</v>
      </c>
    </row>
    <row r="328" spans="1:10" s="14" customFormat="1" ht="15">
      <c r="A328" s="55" t="s">
        <v>234</v>
      </c>
      <c r="B328" s="15" t="s">
        <v>31</v>
      </c>
      <c r="C328" s="15" t="s">
        <v>11</v>
      </c>
      <c r="D328" s="16" t="s">
        <v>123</v>
      </c>
      <c r="E328" s="16"/>
      <c r="F328" s="18">
        <f>F329</f>
        <v>33.6</v>
      </c>
      <c r="G328" s="18">
        <f>G329</f>
        <v>0</v>
      </c>
      <c r="H328" s="18">
        <f>H329</f>
        <v>0</v>
      </c>
      <c r="I328" s="18">
        <f>I329</f>
        <v>0</v>
      </c>
      <c r="J328" s="79">
        <f t="shared" si="5"/>
        <v>0</v>
      </c>
    </row>
    <row r="329" spans="1:10" s="14" customFormat="1" ht="15">
      <c r="A329" s="55" t="s">
        <v>234</v>
      </c>
      <c r="B329" s="15" t="s">
        <v>31</v>
      </c>
      <c r="C329" s="15" t="s">
        <v>11</v>
      </c>
      <c r="D329" s="16" t="s">
        <v>123</v>
      </c>
      <c r="E329" s="16" t="s">
        <v>51</v>
      </c>
      <c r="F329" s="18">
        <v>33.6</v>
      </c>
      <c r="I329" s="18">
        <v>0</v>
      </c>
      <c r="J329" s="79">
        <f t="shared" si="5"/>
        <v>0</v>
      </c>
    </row>
    <row r="330" spans="1:10" s="14" customFormat="1" ht="30">
      <c r="A330" s="55" t="s">
        <v>273</v>
      </c>
      <c r="B330" s="15" t="s">
        <v>31</v>
      </c>
      <c r="C330" s="15" t="s">
        <v>11</v>
      </c>
      <c r="D330" s="16" t="s">
        <v>271</v>
      </c>
      <c r="E330" s="16"/>
      <c r="F330" s="18">
        <v>474</v>
      </c>
      <c r="I330" s="18">
        <v>474</v>
      </c>
      <c r="J330" s="79">
        <f t="shared" si="5"/>
        <v>1</v>
      </c>
    </row>
    <row r="331" spans="1:10" s="14" customFormat="1" ht="15">
      <c r="A331" s="55" t="s">
        <v>234</v>
      </c>
      <c r="B331" s="15" t="s">
        <v>31</v>
      </c>
      <c r="C331" s="15" t="s">
        <v>11</v>
      </c>
      <c r="D331" s="16" t="s">
        <v>271</v>
      </c>
      <c r="E331" s="16" t="s">
        <v>51</v>
      </c>
      <c r="F331" s="18">
        <v>474</v>
      </c>
      <c r="I331" s="18">
        <v>474</v>
      </c>
      <c r="J331" s="79">
        <f t="shared" si="5"/>
        <v>1</v>
      </c>
    </row>
    <row r="332" spans="1:10" s="14" customFormat="1" ht="30">
      <c r="A332" s="55" t="s">
        <v>61</v>
      </c>
      <c r="B332" s="15" t="s">
        <v>31</v>
      </c>
      <c r="C332" s="15" t="s">
        <v>11</v>
      </c>
      <c r="D332" s="16" t="s">
        <v>85</v>
      </c>
      <c r="E332" s="16"/>
      <c r="F332" s="18">
        <f>F333</f>
        <v>4594</v>
      </c>
      <c r="I332" s="18">
        <f>I333</f>
        <v>4478.3</v>
      </c>
      <c r="J332" s="79">
        <f t="shared" si="5"/>
        <v>0.9748149760557249</v>
      </c>
    </row>
    <row r="333" spans="1:10" s="14" customFormat="1" ht="30">
      <c r="A333" s="55" t="s">
        <v>148</v>
      </c>
      <c r="B333" s="15" t="s">
        <v>31</v>
      </c>
      <c r="C333" s="15" t="s">
        <v>11</v>
      </c>
      <c r="D333" s="16" t="s">
        <v>86</v>
      </c>
      <c r="E333" s="16"/>
      <c r="F333" s="18">
        <f>F334+F336+F338</f>
        <v>4594</v>
      </c>
      <c r="I333" s="18">
        <f>I334+I336+I338</f>
        <v>4478.3</v>
      </c>
      <c r="J333" s="79">
        <f t="shared" si="5"/>
        <v>0.9748149760557249</v>
      </c>
    </row>
    <row r="334" spans="1:10" s="14" customFormat="1" ht="76.5" customHeight="1">
      <c r="A334" s="55" t="s">
        <v>65</v>
      </c>
      <c r="B334" s="15" t="s">
        <v>31</v>
      </c>
      <c r="C334" s="15" t="s">
        <v>11</v>
      </c>
      <c r="D334" s="16" t="s">
        <v>131</v>
      </c>
      <c r="E334" s="16"/>
      <c r="F334" s="18">
        <f>F335</f>
        <v>585</v>
      </c>
      <c r="I334" s="18">
        <f>I335</f>
        <v>547.4</v>
      </c>
      <c r="J334" s="79">
        <f t="shared" si="5"/>
        <v>0.9357264957264957</v>
      </c>
    </row>
    <row r="335" spans="1:10" s="14" customFormat="1" ht="15">
      <c r="A335" s="55" t="s">
        <v>50</v>
      </c>
      <c r="B335" s="15" t="s">
        <v>31</v>
      </c>
      <c r="C335" s="15" t="s">
        <v>11</v>
      </c>
      <c r="D335" s="16" t="s">
        <v>131</v>
      </c>
      <c r="E335" s="16" t="s">
        <v>51</v>
      </c>
      <c r="F335" s="18">
        <v>585</v>
      </c>
      <c r="I335" s="18">
        <v>547.4</v>
      </c>
      <c r="J335" s="79">
        <f t="shared" si="5"/>
        <v>0.9357264957264957</v>
      </c>
    </row>
    <row r="336" spans="1:10" s="14" customFormat="1" ht="15">
      <c r="A336" s="55" t="s">
        <v>66</v>
      </c>
      <c r="B336" s="15" t="s">
        <v>31</v>
      </c>
      <c r="C336" s="15" t="s">
        <v>11</v>
      </c>
      <c r="D336" s="16" t="s">
        <v>132</v>
      </c>
      <c r="E336" s="16"/>
      <c r="F336" s="18">
        <f>F337</f>
        <v>3089</v>
      </c>
      <c r="I336" s="18">
        <f>I337</f>
        <v>3046.5</v>
      </c>
      <c r="J336" s="79">
        <f t="shared" si="5"/>
        <v>0.9862415021042409</v>
      </c>
    </row>
    <row r="337" spans="1:10" s="14" customFormat="1" ht="15">
      <c r="A337" s="55" t="s">
        <v>50</v>
      </c>
      <c r="B337" s="15" t="s">
        <v>31</v>
      </c>
      <c r="C337" s="15" t="s">
        <v>11</v>
      </c>
      <c r="D337" s="16" t="s">
        <v>132</v>
      </c>
      <c r="E337" s="16" t="s">
        <v>51</v>
      </c>
      <c r="F337" s="18">
        <v>3089</v>
      </c>
      <c r="I337" s="18">
        <v>3046.5</v>
      </c>
      <c r="J337" s="79">
        <f t="shared" si="5"/>
        <v>0.9862415021042409</v>
      </c>
    </row>
    <row r="338" spans="1:10" s="14" customFormat="1" ht="45">
      <c r="A338" s="55" t="s">
        <v>130</v>
      </c>
      <c r="B338" s="15" t="s">
        <v>31</v>
      </c>
      <c r="C338" s="15" t="s">
        <v>11</v>
      </c>
      <c r="D338" s="16" t="s">
        <v>133</v>
      </c>
      <c r="E338" s="16"/>
      <c r="F338" s="18">
        <f>F339</f>
        <v>920</v>
      </c>
      <c r="I338" s="18">
        <f>I339</f>
        <v>884.4</v>
      </c>
      <c r="J338" s="79">
        <f t="shared" si="5"/>
        <v>0.961304347826087</v>
      </c>
    </row>
    <row r="339" spans="1:10" s="14" customFormat="1" ht="15">
      <c r="A339" s="55" t="s">
        <v>50</v>
      </c>
      <c r="B339" s="15" t="s">
        <v>31</v>
      </c>
      <c r="C339" s="15" t="s">
        <v>11</v>
      </c>
      <c r="D339" s="16" t="s">
        <v>133</v>
      </c>
      <c r="E339" s="16" t="s">
        <v>51</v>
      </c>
      <c r="F339" s="18">
        <v>920</v>
      </c>
      <c r="I339" s="18">
        <v>884.4</v>
      </c>
      <c r="J339" s="79">
        <f t="shared" si="5"/>
        <v>0.961304347826087</v>
      </c>
    </row>
    <row r="340" spans="1:10" s="14" customFormat="1" ht="30">
      <c r="A340" s="55" t="s">
        <v>272</v>
      </c>
      <c r="B340" s="15" t="s">
        <v>31</v>
      </c>
      <c r="C340" s="15" t="s">
        <v>11</v>
      </c>
      <c r="D340" s="16" t="s">
        <v>270</v>
      </c>
      <c r="E340" s="16"/>
      <c r="F340" s="18">
        <v>1264.8</v>
      </c>
      <c r="I340" s="18">
        <v>1264.8</v>
      </c>
      <c r="J340" s="79">
        <f t="shared" si="5"/>
        <v>1</v>
      </c>
    </row>
    <row r="341" spans="1:10" s="14" customFormat="1" ht="15">
      <c r="A341" s="55" t="s">
        <v>50</v>
      </c>
      <c r="B341" s="15" t="s">
        <v>31</v>
      </c>
      <c r="C341" s="15" t="s">
        <v>11</v>
      </c>
      <c r="D341" s="16" t="s">
        <v>270</v>
      </c>
      <c r="E341" s="16" t="s">
        <v>51</v>
      </c>
      <c r="F341" s="18">
        <v>1264.8</v>
      </c>
      <c r="I341" s="18">
        <v>1264.8</v>
      </c>
      <c r="J341" s="79">
        <f t="shared" si="5"/>
        <v>1</v>
      </c>
    </row>
    <row r="342" spans="1:10" s="14" customFormat="1" ht="15">
      <c r="A342" s="56" t="s">
        <v>265</v>
      </c>
      <c r="B342" s="13" t="s">
        <v>31</v>
      </c>
      <c r="C342" s="13" t="s">
        <v>19</v>
      </c>
      <c r="D342" s="22"/>
      <c r="E342" s="22"/>
      <c r="F342" s="12">
        <f>SUM(F343)</f>
        <v>876.9</v>
      </c>
      <c r="I342" s="12">
        <f>SUM(I343)</f>
        <v>770.6999999999999</v>
      </c>
      <c r="J342" s="77">
        <f t="shared" si="5"/>
        <v>0.8788915497776256</v>
      </c>
    </row>
    <row r="343" spans="1:10" s="14" customFormat="1" ht="30">
      <c r="A343" s="55" t="s">
        <v>60</v>
      </c>
      <c r="B343" s="15" t="s">
        <v>31</v>
      </c>
      <c r="C343" s="15" t="s">
        <v>19</v>
      </c>
      <c r="D343" s="16" t="s">
        <v>125</v>
      </c>
      <c r="E343" s="16"/>
      <c r="F343" s="18">
        <f>SUM(F344:F345)</f>
        <v>876.9</v>
      </c>
      <c r="I343" s="18">
        <f>SUM(I344:I345)</f>
        <v>770.6999999999999</v>
      </c>
      <c r="J343" s="79">
        <f t="shared" si="5"/>
        <v>0.8788915497776256</v>
      </c>
    </row>
    <row r="344" spans="1:10" s="14" customFormat="1" ht="30">
      <c r="A344" s="55" t="s">
        <v>55</v>
      </c>
      <c r="B344" s="15" t="s">
        <v>31</v>
      </c>
      <c r="C344" s="15" t="s">
        <v>19</v>
      </c>
      <c r="D344" s="16" t="s">
        <v>125</v>
      </c>
      <c r="E344" s="16" t="s">
        <v>41</v>
      </c>
      <c r="F344" s="18">
        <v>624</v>
      </c>
      <c r="I344" s="18">
        <v>616.3</v>
      </c>
      <c r="J344" s="79">
        <f t="shared" si="5"/>
        <v>0.9876602564102563</v>
      </c>
    </row>
    <row r="345" spans="1:10" s="14" customFormat="1" ht="15">
      <c r="A345" s="55" t="s">
        <v>53</v>
      </c>
      <c r="B345" s="15" t="s">
        <v>31</v>
      </c>
      <c r="C345" s="15" t="s">
        <v>19</v>
      </c>
      <c r="D345" s="16" t="s">
        <v>125</v>
      </c>
      <c r="E345" s="16" t="s">
        <v>44</v>
      </c>
      <c r="F345" s="18">
        <v>252.9</v>
      </c>
      <c r="I345" s="18">
        <v>154.4</v>
      </c>
      <c r="J345" s="79">
        <f t="shared" si="5"/>
        <v>0.6105179913009094</v>
      </c>
    </row>
    <row r="346" spans="1:10" s="14" customFormat="1" ht="15">
      <c r="A346" s="56" t="s">
        <v>29</v>
      </c>
      <c r="B346" s="13" t="s">
        <v>13</v>
      </c>
      <c r="C346" s="13"/>
      <c r="D346" s="22"/>
      <c r="E346" s="22"/>
      <c r="F346" s="12">
        <f>F347+F352</f>
        <v>3099.1000000000004</v>
      </c>
      <c r="G346" s="12">
        <f>G347+G352</f>
        <v>0</v>
      </c>
      <c r="H346" s="12">
        <f>H347+H352</f>
        <v>0</v>
      </c>
      <c r="I346" s="12">
        <f>I347+I352</f>
        <v>3063.9000000000005</v>
      </c>
      <c r="J346" s="79">
        <f t="shared" si="5"/>
        <v>0.9886418637669001</v>
      </c>
    </row>
    <row r="347" spans="1:10" s="14" customFormat="1" ht="15">
      <c r="A347" s="56" t="s">
        <v>277</v>
      </c>
      <c r="B347" s="15" t="s">
        <v>13</v>
      </c>
      <c r="C347" s="15" t="s">
        <v>6</v>
      </c>
      <c r="D347" s="22"/>
      <c r="E347" s="22"/>
      <c r="F347" s="12">
        <f>F348</f>
        <v>95.8</v>
      </c>
      <c r="I347" s="12">
        <f>I348</f>
        <v>95.8</v>
      </c>
      <c r="J347" s="79">
        <f t="shared" si="5"/>
        <v>1</v>
      </c>
    </row>
    <row r="348" spans="1:10" s="14" customFormat="1" ht="30">
      <c r="A348" s="55" t="s">
        <v>205</v>
      </c>
      <c r="B348" s="15" t="s">
        <v>13</v>
      </c>
      <c r="C348" s="15" t="s">
        <v>6</v>
      </c>
      <c r="D348" s="16" t="s">
        <v>134</v>
      </c>
      <c r="E348" s="16"/>
      <c r="F348" s="18">
        <f>F349+F350+F351</f>
        <v>95.8</v>
      </c>
      <c r="I348" s="18">
        <f>I349+I350+I351</f>
        <v>95.8</v>
      </c>
      <c r="J348" s="79">
        <f t="shared" si="5"/>
        <v>1</v>
      </c>
    </row>
    <row r="349" spans="1:10" s="14" customFormat="1" ht="30">
      <c r="A349" s="55" t="s">
        <v>55</v>
      </c>
      <c r="B349" s="15" t="s">
        <v>13</v>
      </c>
      <c r="C349" s="15" t="s">
        <v>6</v>
      </c>
      <c r="D349" s="16" t="s">
        <v>134</v>
      </c>
      <c r="E349" s="16" t="s">
        <v>41</v>
      </c>
      <c r="F349" s="18">
        <v>39.8</v>
      </c>
      <c r="I349" s="18">
        <v>39.8</v>
      </c>
      <c r="J349" s="79">
        <f t="shared" si="5"/>
        <v>1</v>
      </c>
    </row>
    <row r="350" spans="1:10" s="14" customFormat="1" ht="15">
      <c r="A350" s="55" t="s">
        <v>53</v>
      </c>
      <c r="B350" s="15" t="s">
        <v>13</v>
      </c>
      <c r="C350" s="15" t="s">
        <v>6</v>
      </c>
      <c r="D350" s="16" t="s">
        <v>134</v>
      </c>
      <c r="E350" s="16" t="s">
        <v>44</v>
      </c>
      <c r="F350" s="18">
        <v>46</v>
      </c>
      <c r="I350" s="18">
        <v>46</v>
      </c>
      <c r="J350" s="79">
        <f t="shared" si="5"/>
        <v>1</v>
      </c>
    </row>
    <row r="351" spans="1:10" s="14" customFormat="1" ht="15">
      <c r="A351" s="55" t="s">
        <v>50</v>
      </c>
      <c r="B351" s="15" t="s">
        <v>13</v>
      </c>
      <c r="C351" s="15" t="s">
        <v>6</v>
      </c>
      <c r="D351" s="16" t="s">
        <v>134</v>
      </c>
      <c r="E351" s="16" t="s">
        <v>51</v>
      </c>
      <c r="F351" s="18">
        <v>10</v>
      </c>
      <c r="I351" s="18">
        <v>10</v>
      </c>
      <c r="J351" s="79">
        <f t="shared" si="5"/>
        <v>1</v>
      </c>
    </row>
    <row r="352" spans="1:10" s="14" customFormat="1" ht="15">
      <c r="A352" s="56" t="s">
        <v>275</v>
      </c>
      <c r="B352" s="13" t="s">
        <v>13</v>
      </c>
      <c r="C352" s="13" t="s">
        <v>7</v>
      </c>
      <c r="D352" s="22"/>
      <c r="E352" s="22"/>
      <c r="F352" s="12">
        <f>F355+F353</f>
        <v>3003.3</v>
      </c>
      <c r="G352" s="12">
        <f>G355+G353</f>
        <v>0</v>
      </c>
      <c r="H352" s="12">
        <f>H355+H353</f>
        <v>0</v>
      </c>
      <c r="I352" s="12">
        <f>I355+I353</f>
        <v>2968.1000000000004</v>
      </c>
      <c r="J352" s="79">
        <f t="shared" si="5"/>
        <v>0.9882795591515999</v>
      </c>
    </row>
    <row r="353" spans="1:10" s="14" customFormat="1" ht="30">
      <c r="A353" s="55" t="s">
        <v>290</v>
      </c>
      <c r="B353" s="15" t="s">
        <v>13</v>
      </c>
      <c r="C353" s="15" t="s">
        <v>7</v>
      </c>
      <c r="D353" s="16" t="s">
        <v>291</v>
      </c>
      <c r="E353" s="16"/>
      <c r="F353" s="18">
        <f>F354</f>
        <v>63</v>
      </c>
      <c r="I353" s="18">
        <f>I354</f>
        <v>59.3</v>
      </c>
      <c r="J353" s="79">
        <f t="shared" si="5"/>
        <v>0.9412698412698413</v>
      </c>
    </row>
    <row r="354" spans="1:10" s="14" customFormat="1" ht="15">
      <c r="A354" s="55" t="s">
        <v>53</v>
      </c>
      <c r="B354" s="15" t="s">
        <v>13</v>
      </c>
      <c r="C354" s="15" t="s">
        <v>7</v>
      </c>
      <c r="D354" s="16" t="s">
        <v>291</v>
      </c>
      <c r="E354" s="16" t="s">
        <v>44</v>
      </c>
      <c r="F354" s="18">
        <v>63</v>
      </c>
      <c r="I354" s="18">
        <v>59.3</v>
      </c>
      <c r="J354" s="79">
        <f t="shared" si="5"/>
        <v>0.9412698412698413</v>
      </c>
    </row>
    <row r="355" spans="1:10" s="14" customFormat="1" ht="45">
      <c r="A355" s="55" t="s">
        <v>276</v>
      </c>
      <c r="B355" s="15" t="s">
        <v>13</v>
      </c>
      <c r="C355" s="15" t="s">
        <v>7</v>
      </c>
      <c r="D355" s="16" t="s">
        <v>274</v>
      </c>
      <c r="E355" s="16"/>
      <c r="F355" s="18">
        <f>F356</f>
        <v>2940.3</v>
      </c>
      <c r="I355" s="18">
        <f>I356</f>
        <v>2908.8</v>
      </c>
      <c r="J355" s="79">
        <f t="shared" si="5"/>
        <v>0.9892868074686256</v>
      </c>
    </row>
    <row r="356" spans="1:10" s="14" customFormat="1" ht="15">
      <c r="A356" s="55" t="s">
        <v>53</v>
      </c>
      <c r="B356" s="15" t="s">
        <v>13</v>
      </c>
      <c r="C356" s="15" t="s">
        <v>7</v>
      </c>
      <c r="D356" s="16" t="s">
        <v>274</v>
      </c>
      <c r="E356" s="16" t="s">
        <v>44</v>
      </c>
      <c r="F356" s="18">
        <v>2940.3</v>
      </c>
      <c r="I356" s="18">
        <v>2908.8</v>
      </c>
      <c r="J356" s="79">
        <f t="shared" si="5"/>
        <v>0.9892868074686256</v>
      </c>
    </row>
    <row r="357" spans="1:10" s="14" customFormat="1" ht="15">
      <c r="A357" s="56" t="s">
        <v>37</v>
      </c>
      <c r="B357" s="13" t="s">
        <v>15</v>
      </c>
      <c r="C357" s="13"/>
      <c r="D357" s="22"/>
      <c r="E357" s="22"/>
      <c r="F357" s="12">
        <f>F358</f>
        <v>1985</v>
      </c>
      <c r="I357" s="12">
        <f>I358</f>
        <v>1985</v>
      </c>
      <c r="J357" s="77">
        <f t="shared" si="5"/>
        <v>1</v>
      </c>
    </row>
    <row r="358" spans="1:10" s="14" customFormat="1" ht="15">
      <c r="A358" s="56" t="s">
        <v>135</v>
      </c>
      <c r="B358" s="13" t="s">
        <v>15</v>
      </c>
      <c r="C358" s="13" t="s">
        <v>7</v>
      </c>
      <c r="D358" s="22"/>
      <c r="E358" s="22"/>
      <c r="F358" s="12">
        <f>F359</f>
        <v>1985</v>
      </c>
      <c r="I358" s="12">
        <f>I359</f>
        <v>1985</v>
      </c>
      <c r="J358" s="77">
        <f t="shared" si="5"/>
        <v>1</v>
      </c>
    </row>
    <row r="359" spans="1:10" s="14" customFormat="1" ht="30">
      <c r="A359" s="55" t="s">
        <v>149</v>
      </c>
      <c r="B359" s="15" t="s">
        <v>15</v>
      </c>
      <c r="C359" s="15" t="s">
        <v>7</v>
      </c>
      <c r="D359" s="16" t="s">
        <v>96</v>
      </c>
      <c r="E359" s="16"/>
      <c r="F359" s="18">
        <f>F360+F362</f>
        <v>1985</v>
      </c>
      <c r="I359" s="18">
        <f>I360+I362</f>
        <v>1985</v>
      </c>
      <c r="J359" s="79">
        <f t="shared" si="5"/>
        <v>1</v>
      </c>
    </row>
    <row r="360" spans="1:10" s="14" customFormat="1" ht="15">
      <c r="A360" s="55" t="s">
        <v>52</v>
      </c>
      <c r="B360" s="15" t="s">
        <v>15</v>
      </c>
      <c r="C360" s="15" t="s">
        <v>7</v>
      </c>
      <c r="D360" s="16" t="s">
        <v>136</v>
      </c>
      <c r="E360" s="16"/>
      <c r="F360" s="18">
        <f>F361</f>
        <v>1400</v>
      </c>
      <c r="I360" s="18">
        <f>I361</f>
        <v>1400</v>
      </c>
      <c r="J360" s="79">
        <f t="shared" si="5"/>
        <v>1</v>
      </c>
    </row>
    <row r="361" spans="1:10" s="14" customFormat="1" ht="30">
      <c r="A361" s="55" t="s">
        <v>54</v>
      </c>
      <c r="B361" s="15" t="s">
        <v>15</v>
      </c>
      <c r="C361" s="15" t="s">
        <v>7</v>
      </c>
      <c r="D361" s="16" t="s">
        <v>136</v>
      </c>
      <c r="E361" s="16" t="s">
        <v>48</v>
      </c>
      <c r="F361" s="18">
        <v>1400</v>
      </c>
      <c r="I361" s="18">
        <v>1400</v>
      </c>
      <c r="J361" s="79">
        <f t="shared" si="5"/>
        <v>1</v>
      </c>
    </row>
    <row r="362" spans="1:10" s="14" customFormat="1" ht="30">
      <c r="A362" s="55" t="s">
        <v>301</v>
      </c>
      <c r="B362" s="15" t="s">
        <v>15</v>
      </c>
      <c r="C362" s="15" t="s">
        <v>7</v>
      </c>
      <c r="D362" s="16" t="s">
        <v>312</v>
      </c>
      <c r="E362" s="16"/>
      <c r="F362" s="18">
        <f>F363</f>
        <v>585</v>
      </c>
      <c r="I362" s="18">
        <f>I363</f>
        <v>585</v>
      </c>
      <c r="J362" s="79">
        <f t="shared" si="5"/>
        <v>1</v>
      </c>
    </row>
    <row r="363" spans="1:10" s="14" customFormat="1" ht="30">
      <c r="A363" s="55" t="s">
        <v>54</v>
      </c>
      <c r="B363" s="15" t="s">
        <v>15</v>
      </c>
      <c r="C363" s="15" t="s">
        <v>7</v>
      </c>
      <c r="D363" s="16" t="s">
        <v>312</v>
      </c>
      <c r="E363" s="16" t="s">
        <v>48</v>
      </c>
      <c r="F363" s="18">
        <v>585</v>
      </c>
      <c r="I363" s="18">
        <v>585</v>
      </c>
      <c r="J363" s="79">
        <f t="shared" si="5"/>
        <v>1</v>
      </c>
    </row>
    <row r="364" spans="1:10" s="14" customFormat="1" ht="15">
      <c r="A364" s="56" t="s">
        <v>70</v>
      </c>
      <c r="B364" s="13" t="s">
        <v>36</v>
      </c>
      <c r="C364" s="13"/>
      <c r="D364" s="16"/>
      <c r="E364" s="16"/>
      <c r="F364" s="12">
        <f>F365</f>
        <v>253.4</v>
      </c>
      <c r="I364" s="12">
        <f>I365</f>
        <v>253.4</v>
      </c>
      <c r="J364" s="77">
        <f t="shared" si="5"/>
        <v>1</v>
      </c>
    </row>
    <row r="365" spans="1:10" s="14" customFormat="1" ht="15">
      <c r="A365" s="56" t="s">
        <v>70</v>
      </c>
      <c r="B365" s="13" t="s">
        <v>36</v>
      </c>
      <c r="C365" s="13" t="s">
        <v>6</v>
      </c>
      <c r="D365" s="22"/>
      <c r="E365" s="22"/>
      <c r="F365" s="12">
        <f>F366</f>
        <v>253.4</v>
      </c>
      <c r="I365" s="12">
        <f>I366</f>
        <v>253.4</v>
      </c>
      <c r="J365" s="77">
        <f t="shared" si="5"/>
        <v>1</v>
      </c>
    </row>
    <row r="366" spans="1:10" s="14" customFormat="1" ht="30">
      <c r="A366" s="55" t="s">
        <v>92</v>
      </c>
      <c r="B366" s="15" t="s">
        <v>36</v>
      </c>
      <c r="C366" s="15" t="s">
        <v>6</v>
      </c>
      <c r="D366" s="16" t="s">
        <v>96</v>
      </c>
      <c r="E366" s="16"/>
      <c r="F366" s="18">
        <f>F367</f>
        <v>253.4</v>
      </c>
      <c r="I366" s="18">
        <f>I367</f>
        <v>253.4</v>
      </c>
      <c r="J366" s="79">
        <f t="shared" si="5"/>
        <v>1</v>
      </c>
    </row>
    <row r="367" spans="1:10" s="14" customFormat="1" ht="15">
      <c r="A367" s="55" t="s">
        <v>70</v>
      </c>
      <c r="B367" s="15" t="s">
        <v>36</v>
      </c>
      <c r="C367" s="15" t="s">
        <v>6</v>
      </c>
      <c r="D367" s="16" t="s">
        <v>139</v>
      </c>
      <c r="E367" s="16"/>
      <c r="F367" s="18">
        <f>F368</f>
        <v>253.4</v>
      </c>
      <c r="I367" s="18">
        <f>I368</f>
        <v>253.4</v>
      </c>
      <c r="J367" s="79">
        <f t="shared" si="5"/>
        <v>1</v>
      </c>
    </row>
    <row r="368" spans="1:10" s="14" customFormat="1" ht="15">
      <c r="A368" s="55" t="s">
        <v>70</v>
      </c>
      <c r="B368" s="15" t="s">
        <v>36</v>
      </c>
      <c r="C368" s="15" t="s">
        <v>6</v>
      </c>
      <c r="D368" s="16" t="s">
        <v>139</v>
      </c>
      <c r="E368" s="16" t="s">
        <v>71</v>
      </c>
      <c r="F368" s="18">
        <v>253.4</v>
      </c>
      <c r="I368" s="18">
        <v>253.4</v>
      </c>
      <c r="J368" s="79">
        <f t="shared" si="5"/>
        <v>1</v>
      </c>
    </row>
    <row r="369" spans="1:10" s="14" customFormat="1" ht="15">
      <c r="A369" s="56" t="s">
        <v>137</v>
      </c>
      <c r="B369" s="13" t="s">
        <v>75</v>
      </c>
      <c r="C369" s="13"/>
      <c r="D369" s="16"/>
      <c r="E369" s="16"/>
      <c r="F369" s="12">
        <f>F370</f>
        <v>16872.1</v>
      </c>
      <c r="I369" s="12">
        <f>I370</f>
        <v>16754</v>
      </c>
      <c r="J369" s="77">
        <f t="shared" si="5"/>
        <v>0.9930002785663907</v>
      </c>
    </row>
    <row r="370" spans="1:10" s="14" customFormat="1" ht="15">
      <c r="A370" s="56" t="s">
        <v>138</v>
      </c>
      <c r="B370" s="22" t="s">
        <v>75</v>
      </c>
      <c r="C370" s="13" t="s">
        <v>10</v>
      </c>
      <c r="D370" s="16"/>
      <c r="E370" s="16"/>
      <c r="F370" s="12">
        <f>F371</f>
        <v>16872.1</v>
      </c>
      <c r="I370" s="12">
        <f>I371</f>
        <v>16754</v>
      </c>
      <c r="J370" s="77">
        <f t="shared" si="5"/>
        <v>0.9930002785663907</v>
      </c>
    </row>
    <row r="371" spans="1:10" s="14" customFormat="1" ht="30">
      <c r="A371" s="55" t="s">
        <v>149</v>
      </c>
      <c r="B371" s="27" t="s">
        <v>75</v>
      </c>
      <c r="C371" s="15" t="s">
        <v>10</v>
      </c>
      <c r="D371" s="16" t="s">
        <v>96</v>
      </c>
      <c r="E371" s="16"/>
      <c r="F371" s="18">
        <f>F372+F374+F376+F378+F380+F382+F384+F386</f>
        <v>16872.1</v>
      </c>
      <c r="I371" s="18">
        <f>I372+I374+I376+I378+I380+I382+I384+I386</f>
        <v>16754</v>
      </c>
      <c r="J371" s="79">
        <f t="shared" si="5"/>
        <v>0.9930002785663907</v>
      </c>
    </row>
    <row r="372" spans="1:10" s="14" customFormat="1" ht="15">
      <c r="A372" s="55" t="s">
        <v>142</v>
      </c>
      <c r="B372" s="43" t="s">
        <v>75</v>
      </c>
      <c r="C372" s="15" t="s">
        <v>10</v>
      </c>
      <c r="D372" s="16" t="s">
        <v>140</v>
      </c>
      <c r="E372" s="16"/>
      <c r="F372" s="18">
        <f>F373</f>
        <v>14345</v>
      </c>
      <c r="I372" s="18">
        <f>I373</f>
        <v>14345</v>
      </c>
      <c r="J372" s="79">
        <f t="shared" si="5"/>
        <v>1</v>
      </c>
    </row>
    <row r="373" spans="1:10" s="14" customFormat="1" ht="15">
      <c r="A373" s="63" t="s">
        <v>232</v>
      </c>
      <c r="B373" s="15" t="s">
        <v>75</v>
      </c>
      <c r="C373" s="15" t="s">
        <v>10</v>
      </c>
      <c r="D373" s="16" t="s">
        <v>140</v>
      </c>
      <c r="E373" s="16" t="s">
        <v>8</v>
      </c>
      <c r="F373" s="18">
        <v>14345</v>
      </c>
      <c r="I373" s="18">
        <v>14345</v>
      </c>
      <c r="J373" s="79">
        <f t="shared" si="5"/>
        <v>1</v>
      </c>
    </row>
    <row r="374" spans="1:10" s="14" customFormat="1" ht="30">
      <c r="A374" s="55" t="s">
        <v>261</v>
      </c>
      <c r="B374" s="16" t="s">
        <v>75</v>
      </c>
      <c r="C374" s="16" t="s">
        <v>10</v>
      </c>
      <c r="D374" s="16" t="s">
        <v>264</v>
      </c>
      <c r="E374" s="16"/>
      <c r="F374" s="19">
        <f>F375</f>
        <v>460.8</v>
      </c>
      <c r="I374" s="19">
        <f>I375</f>
        <v>460.8</v>
      </c>
      <c r="J374" s="79">
        <f t="shared" si="5"/>
        <v>1</v>
      </c>
    </row>
    <row r="375" spans="1:10" s="14" customFormat="1" ht="30">
      <c r="A375" s="55" t="s">
        <v>261</v>
      </c>
      <c r="B375" s="16" t="s">
        <v>75</v>
      </c>
      <c r="C375" s="16" t="s">
        <v>10</v>
      </c>
      <c r="D375" s="16" t="s">
        <v>264</v>
      </c>
      <c r="E375" s="16" t="s">
        <v>8</v>
      </c>
      <c r="F375" s="19">
        <v>460.8</v>
      </c>
      <c r="I375" s="19">
        <v>460.8</v>
      </c>
      <c r="J375" s="79">
        <f t="shared" si="5"/>
        <v>1</v>
      </c>
    </row>
    <row r="376" spans="1:10" s="14" customFormat="1" ht="30">
      <c r="A376" s="55" t="s">
        <v>262</v>
      </c>
      <c r="B376" s="16" t="s">
        <v>75</v>
      </c>
      <c r="C376" s="16" t="s">
        <v>10</v>
      </c>
      <c r="D376" s="16" t="s">
        <v>332</v>
      </c>
      <c r="E376" s="16"/>
      <c r="F376" s="19">
        <f>F377</f>
        <v>500</v>
      </c>
      <c r="I376" s="19">
        <f>I377</f>
        <v>500</v>
      </c>
      <c r="J376" s="79">
        <f t="shared" si="5"/>
        <v>1</v>
      </c>
    </row>
    <row r="377" spans="1:10" s="14" customFormat="1" ht="30">
      <c r="A377" s="55" t="s">
        <v>262</v>
      </c>
      <c r="B377" s="16" t="s">
        <v>75</v>
      </c>
      <c r="C377" s="16" t="s">
        <v>10</v>
      </c>
      <c r="D377" s="16" t="s">
        <v>332</v>
      </c>
      <c r="E377" s="16" t="s">
        <v>8</v>
      </c>
      <c r="F377" s="19">
        <v>500</v>
      </c>
      <c r="I377" s="19">
        <v>500</v>
      </c>
      <c r="J377" s="79">
        <f t="shared" si="5"/>
        <v>1</v>
      </c>
    </row>
    <row r="378" spans="1:10" s="14" customFormat="1" ht="30">
      <c r="A378" s="55" t="s">
        <v>263</v>
      </c>
      <c r="B378" s="16" t="s">
        <v>75</v>
      </c>
      <c r="C378" s="16" t="s">
        <v>10</v>
      </c>
      <c r="D378" s="16" t="s">
        <v>333</v>
      </c>
      <c r="E378" s="16"/>
      <c r="F378" s="19">
        <f>F379</f>
        <v>326.3</v>
      </c>
      <c r="I378" s="19">
        <f>I379</f>
        <v>208.2</v>
      </c>
      <c r="J378" s="79">
        <f aca="true" t="shared" si="6" ref="J378:J388">I378/F378</f>
        <v>0.6380631320870365</v>
      </c>
    </row>
    <row r="379" spans="1:10" s="14" customFormat="1" ht="30">
      <c r="A379" s="55" t="s">
        <v>263</v>
      </c>
      <c r="B379" s="16" t="s">
        <v>75</v>
      </c>
      <c r="C379" s="16" t="s">
        <v>10</v>
      </c>
      <c r="D379" s="16" t="s">
        <v>333</v>
      </c>
      <c r="E379" s="16" t="s">
        <v>8</v>
      </c>
      <c r="F379" s="19">
        <v>326.3</v>
      </c>
      <c r="I379" s="19">
        <v>208.2</v>
      </c>
      <c r="J379" s="79">
        <f t="shared" si="6"/>
        <v>0.6380631320870365</v>
      </c>
    </row>
    <row r="380" spans="1:10" s="14" customFormat="1" ht="30">
      <c r="A380" s="55" t="s">
        <v>303</v>
      </c>
      <c r="B380" s="16" t="s">
        <v>75</v>
      </c>
      <c r="C380" s="16" t="s">
        <v>10</v>
      </c>
      <c r="D380" s="16" t="s">
        <v>304</v>
      </c>
      <c r="E380" s="16"/>
      <c r="F380" s="19">
        <f>F381</f>
        <v>175</v>
      </c>
      <c r="I380" s="19">
        <f>I381</f>
        <v>175</v>
      </c>
      <c r="J380" s="79">
        <f t="shared" si="6"/>
        <v>1</v>
      </c>
    </row>
    <row r="381" spans="1:10" s="14" customFormat="1" ht="30">
      <c r="A381" s="55" t="s">
        <v>303</v>
      </c>
      <c r="B381" s="16" t="s">
        <v>75</v>
      </c>
      <c r="C381" s="16" t="s">
        <v>10</v>
      </c>
      <c r="D381" s="16" t="s">
        <v>334</v>
      </c>
      <c r="E381" s="16" t="s">
        <v>8</v>
      </c>
      <c r="F381" s="19">
        <v>175</v>
      </c>
      <c r="I381" s="19">
        <v>175</v>
      </c>
      <c r="J381" s="79">
        <f t="shared" si="6"/>
        <v>1</v>
      </c>
    </row>
    <row r="382" spans="1:10" s="14" customFormat="1" ht="45">
      <c r="A382" s="55" t="s">
        <v>305</v>
      </c>
      <c r="B382" s="16" t="s">
        <v>75</v>
      </c>
      <c r="C382" s="16" t="s">
        <v>10</v>
      </c>
      <c r="D382" s="16" t="s">
        <v>335</v>
      </c>
      <c r="E382" s="16"/>
      <c r="F382" s="19">
        <f>F383</f>
        <v>200</v>
      </c>
      <c r="I382" s="19">
        <f>I383</f>
        <v>200</v>
      </c>
      <c r="J382" s="79">
        <f t="shared" si="6"/>
        <v>1</v>
      </c>
    </row>
    <row r="383" spans="1:10" s="14" customFormat="1" ht="45">
      <c r="A383" s="55" t="s">
        <v>305</v>
      </c>
      <c r="B383" s="16" t="s">
        <v>75</v>
      </c>
      <c r="C383" s="16" t="s">
        <v>10</v>
      </c>
      <c r="D383" s="16" t="s">
        <v>335</v>
      </c>
      <c r="E383" s="16" t="s">
        <v>8</v>
      </c>
      <c r="F383" s="19">
        <v>200</v>
      </c>
      <c r="I383" s="19">
        <v>200</v>
      </c>
      <c r="J383" s="79">
        <f t="shared" si="6"/>
        <v>1</v>
      </c>
    </row>
    <row r="384" spans="1:10" s="14" customFormat="1" ht="45">
      <c r="A384" s="57" t="s">
        <v>302</v>
      </c>
      <c r="B384" s="20" t="s">
        <v>75</v>
      </c>
      <c r="C384" s="20" t="s">
        <v>10</v>
      </c>
      <c r="D384" s="20" t="s">
        <v>336</v>
      </c>
      <c r="E384" s="20"/>
      <c r="F384" s="21">
        <f>F385</f>
        <v>700</v>
      </c>
      <c r="I384" s="21">
        <f>I385</f>
        <v>700</v>
      </c>
      <c r="J384" s="79">
        <f t="shared" si="6"/>
        <v>1</v>
      </c>
    </row>
    <row r="385" spans="1:10" s="14" customFormat="1" ht="45">
      <c r="A385" s="57" t="s">
        <v>302</v>
      </c>
      <c r="B385" s="20" t="s">
        <v>75</v>
      </c>
      <c r="C385" s="20" t="s">
        <v>10</v>
      </c>
      <c r="D385" s="20" t="s">
        <v>336</v>
      </c>
      <c r="E385" s="20" t="s">
        <v>8</v>
      </c>
      <c r="F385" s="21">
        <v>700</v>
      </c>
      <c r="I385" s="21">
        <v>700</v>
      </c>
      <c r="J385" s="79">
        <f t="shared" si="6"/>
        <v>1</v>
      </c>
    </row>
    <row r="386" spans="1:10" s="14" customFormat="1" ht="30">
      <c r="A386" s="55" t="s">
        <v>322</v>
      </c>
      <c r="B386" s="15" t="s">
        <v>75</v>
      </c>
      <c r="C386" s="15" t="s">
        <v>10</v>
      </c>
      <c r="D386" s="15" t="s">
        <v>337</v>
      </c>
      <c r="E386" s="15"/>
      <c r="F386" s="18">
        <f>F387</f>
        <v>165</v>
      </c>
      <c r="I386" s="18">
        <f>I387</f>
        <v>165</v>
      </c>
      <c r="J386" s="79">
        <f t="shared" si="6"/>
        <v>1</v>
      </c>
    </row>
    <row r="387" spans="1:10" s="14" customFormat="1" ht="30">
      <c r="A387" s="55" t="s">
        <v>322</v>
      </c>
      <c r="B387" s="15" t="s">
        <v>75</v>
      </c>
      <c r="C387" s="15" t="s">
        <v>10</v>
      </c>
      <c r="D387" s="15" t="s">
        <v>337</v>
      </c>
      <c r="E387" s="15" t="s">
        <v>8</v>
      </c>
      <c r="F387" s="18">
        <v>165</v>
      </c>
      <c r="I387" s="18">
        <v>165</v>
      </c>
      <c r="J387" s="79">
        <f t="shared" si="6"/>
        <v>1</v>
      </c>
    </row>
    <row r="388" spans="1:12" s="14" customFormat="1" ht="15">
      <c r="A388" s="70" t="s">
        <v>141</v>
      </c>
      <c r="B388" s="71"/>
      <c r="C388" s="30"/>
      <c r="D388" s="35"/>
      <c r="E388" s="35"/>
      <c r="F388" s="72">
        <f>F9+F85+F98+F109+F267+F306+F346+F357+F364+F369</f>
        <v>343761</v>
      </c>
      <c r="I388" s="72">
        <f>I9+I85+I98+I109+I267+I306+I346+I357+I364+I369</f>
        <v>313919.4000000001</v>
      </c>
      <c r="J388" s="77">
        <f t="shared" si="6"/>
        <v>0.9131908506200531</v>
      </c>
      <c r="L388" s="44"/>
    </row>
    <row r="389" spans="1:10" s="14" customFormat="1" ht="15">
      <c r="A389" s="67"/>
      <c r="B389" s="68"/>
      <c r="C389" s="27"/>
      <c r="D389" s="27"/>
      <c r="E389" s="27"/>
      <c r="F389" s="69"/>
      <c r="J389" s="78"/>
    </row>
    <row r="390" spans="1:10" s="14" customFormat="1" ht="15">
      <c r="A390" s="64" t="s">
        <v>238</v>
      </c>
      <c r="B390" s="45"/>
      <c r="C390" s="45"/>
      <c r="D390" s="45"/>
      <c r="E390" s="45"/>
      <c r="F390" s="45" t="s">
        <v>237</v>
      </c>
      <c r="J390" s="78"/>
    </row>
    <row r="391" s="2" customFormat="1" ht="15.75">
      <c r="A391" s="65"/>
    </row>
    <row r="392" spans="1:6" s="2" customFormat="1" ht="15.75">
      <c r="A392" s="65"/>
      <c r="C392" s="3"/>
      <c r="D392" s="3"/>
      <c r="E392" s="4"/>
      <c r="F392" s="4"/>
    </row>
    <row r="393" s="2" customFormat="1" ht="15.75">
      <c r="A393" s="65"/>
    </row>
    <row r="394" s="2" customFormat="1" ht="15.75">
      <c r="A394" s="65"/>
    </row>
    <row r="395" s="2" customFormat="1" ht="15.75">
      <c r="A395" s="65"/>
    </row>
    <row r="396" s="2" customFormat="1" ht="15.75">
      <c r="A396" s="65"/>
    </row>
    <row r="397" s="2" customFormat="1" ht="15.75">
      <c r="A397" s="65"/>
    </row>
    <row r="398" s="2" customFormat="1" ht="15.75">
      <c r="A398" s="65"/>
    </row>
    <row r="399" s="2" customFormat="1" ht="15.75">
      <c r="A399" s="65"/>
    </row>
    <row r="400" s="2" customFormat="1" ht="15.75">
      <c r="A400" s="65"/>
    </row>
    <row r="401" s="2" customFormat="1" ht="15.75">
      <c r="A401" s="65"/>
    </row>
    <row r="402" s="2" customFormat="1" ht="15.75">
      <c r="A402" s="65"/>
    </row>
    <row r="403" s="2" customFormat="1" ht="15.75">
      <c r="A403" s="65"/>
    </row>
    <row r="404" s="2" customFormat="1" ht="15.75">
      <c r="A404" s="65"/>
    </row>
    <row r="405" s="2" customFormat="1" ht="15.75">
      <c r="A405" s="65"/>
    </row>
    <row r="406" s="2" customFormat="1" ht="15.75">
      <c r="A406" s="65"/>
    </row>
    <row r="407" s="2" customFormat="1" ht="15.75">
      <c r="A407" s="65"/>
    </row>
    <row r="408" s="2" customFormat="1" ht="15.75">
      <c r="A408" s="65"/>
    </row>
    <row r="409" s="2" customFormat="1" ht="15.75">
      <c r="A409" s="65"/>
    </row>
    <row r="410" s="2" customFormat="1" ht="15.75">
      <c r="A410" s="65"/>
    </row>
    <row r="411" s="2" customFormat="1" ht="15.75">
      <c r="A411" s="65"/>
    </row>
    <row r="412" s="2" customFormat="1" ht="15.75">
      <c r="A412" s="65"/>
    </row>
    <row r="413" s="2" customFormat="1" ht="15.75">
      <c r="A413" s="65"/>
    </row>
    <row r="414" s="2" customFormat="1" ht="15.75">
      <c r="A414" s="65"/>
    </row>
    <row r="415" s="2" customFormat="1" ht="15.75">
      <c r="A415" s="65"/>
    </row>
    <row r="416" s="2" customFormat="1" ht="15.75">
      <c r="A416" s="65"/>
    </row>
    <row r="417" s="2" customFormat="1" ht="15.75">
      <c r="A417" s="65"/>
    </row>
    <row r="418" s="2" customFormat="1" ht="15.75">
      <c r="A418" s="65"/>
    </row>
    <row r="419" s="2" customFormat="1" ht="15.75">
      <c r="A419" s="65"/>
    </row>
    <row r="420" s="2" customFormat="1" ht="15.75">
      <c r="A420" s="65"/>
    </row>
    <row r="421" s="2" customFormat="1" ht="15.75">
      <c r="A421" s="65"/>
    </row>
    <row r="422" s="2" customFormat="1" ht="15.75">
      <c r="A422" s="65"/>
    </row>
    <row r="423" s="2" customFormat="1" ht="15.75">
      <c r="A423" s="65"/>
    </row>
    <row r="424" s="2" customFormat="1" ht="15.75">
      <c r="A424" s="65"/>
    </row>
    <row r="425" s="2" customFormat="1" ht="15.75">
      <c r="A425" s="65"/>
    </row>
    <row r="426" s="2" customFormat="1" ht="15.75">
      <c r="A426" s="65"/>
    </row>
    <row r="427" s="2" customFormat="1" ht="15.75">
      <c r="A427" s="65"/>
    </row>
    <row r="428" s="2" customFormat="1" ht="15.75">
      <c r="A428" s="65"/>
    </row>
    <row r="429" s="2" customFormat="1" ht="15.75">
      <c r="A429" s="65"/>
    </row>
    <row r="430" s="2" customFormat="1" ht="15.75">
      <c r="A430" s="65"/>
    </row>
    <row r="431" s="2" customFormat="1" ht="15.75">
      <c r="A431" s="65"/>
    </row>
    <row r="432" s="2" customFormat="1" ht="15.75">
      <c r="A432" s="65"/>
    </row>
    <row r="433" s="2" customFormat="1" ht="15.75">
      <c r="A433" s="65"/>
    </row>
    <row r="434" s="2" customFormat="1" ht="15.75">
      <c r="A434" s="65"/>
    </row>
    <row r="435" s="2" customFormat="1" ht="15.75">
      <c r="A435" s="65"/>
    </row>
    <row r="436" s="2" customFormat="1" ht="15.75">
      <c r="A436" s="65"/>
    </row>
    <row r="437" s="2" customFormat="1" ht="15.75">
      <c r="A437" s="65"/>
    </row>
    <row r="438" s="2" customFormat="1" ht="15.75">
      <c r="A438" s="65"/>
    </row>
    <row r="439" s="2" customFormat="1" ht="15.75">
      <c r="A439" s="65"/>
    </row>
    <row r="440" s="2" customFormat="1" ht="15.75">
      <c r="A440" s="65"/>
    </row>
    <row r="441" s="2" customFormat="1" ht="15.75">
      <c r="A441" s="65"/>
    </row>
    <row r="442" s="2" customFormat="1" ht="15.75">
      <c r="A442" s="65"/>
    </row>
    <row r="443" s="2" customFormat="1" ht="15.75">
      <c r="A443" s="65"/>
    </row>
    <row r="444" s="2" customFormat="1" ht="15.75">
      <c r="A444" s="65"/>
    </row>
    <row r="445" s="2" customFormat="1" ht="15.75">
      <c r="A445" s="65"/>
    </row>
    <row r="446" s="2" customFormat="1" ht="15.75">
      <c r="A446" s="65"/>
    </row>
    <row r="447" s="2" customFormat="1" ht="15.75">
      <c r="A447" s="65"/>
    </row>
    <row r="448" s="2" customFormat="1" ht="15.75">
      <c r="A448" s="65"/>
    </row>
    <row r="449" s="2" customFormat="1" ht="15.75">
      <c r="A449" s="65"/>
    </row>
    <row r="450" s="2" customFormat="1" ht="15.75">
      <c r="A450" s="65"/>
    </row>
    <row r="451" s="2" customFormat="1" ht="15.75">
      <c r="A451" s="65"/>
    </row>
    <row r="452" s="2" customFormat="1" ht="15.75">
      <c r="A452" s="65"/>
    </row>
    <row r="453" s="2" customFormat="1" ht="15.75">
      <c r="A453" s="65"/>
    </row>
    <row r="454" s="2" customFormat="1" ht="15.75">
      <c r="A454" s="65"/>
    </row>
    <row r="455" s="2" customFormat="1" ht="15.75">
      <c r="A455" s="65"/>
    </row>
    <row r="456" s="2" customFormat="1" ht="15.75">
      <c r="A456" s="65"/>
    </row>
    <row r="457" s="2" customFormat="1" ht="15.75">
      <c r="A457" s="65"/>
    </row>
    <row r="458" s="2" customFormat="1" ht="15.75">
      <c r="A458" s="65"/>
    </row>
    <row r="459" s="2" customFormat="1" ht="15.75">
      <c r="A459" s="65"/>
    </row>
    <row r="460" s="2" customFormat="1" ht="15.75">
      <c r="A460" s="65"/>
    </row>
    <row r="461" s="2" customFormat="1" ht="15.75">
      <c r="A461" s="65"/>
    </row>
    <row r="462" s="2" customFormat="1" ht="15.75">
      <c r="A462" s="65"/>
    </row>
    <row r="463" s="2" customFormat="1" ht="15.75">
      <c r="A463" s="65"/>
    </row>
    <row r="464" s="2" customFormat="1" ht="15.75">
      <c r="A464" s="65"/>
    </row>
    <row r="465" s="2" customFormat="1" ht="15.75">
      <c r="A465" s="65"/>
    </row>
    <row r="466" s="2" customFormat="1" ht="15.75">
      <c r="A466" s="65"/>
    </row>
    <row r="467" s="2" customFormat="1" ht="15.75">
      <c r="A467" s="65"/>
    </row>
    <row r="468" s="2" customFormat="1" ht="15.75">
      <c r="A468" s="65"/>
    </row>
    <row r="469" s="2" customFormat="1" ht="15.75">
      <c r="A469" s="65"/>
    </row>
    <row r="470" s="2" customFormat="1" ht="15.75">
      <c r="A470" s="65"/>
    </row>
    <row r="471" s="2" customFormat="1" ht="15.75">
      <c r="A471" s="65"/>
    </row>
    <row r="472" s="2" customFormat="1" ht="15.75">
      <c r="A472" s="65"/>
    </row>
    <row r="473" s="2" customFormat="1" ht="15.75">
      <c r="A473" s="65"/>
    </row>
    <row r="474" s="2" customFormat="1" ht="15.75">
      <c r="A474" s="65"/>
    </row>
    <row r="475" s="2" customFormat="1" ht="15.75">
      <c r="A475" s="65"/>
    </row>
    <row r="476" s="2" customFormat="1" ht="15.75">
      <c r="A476" s="65"/>
    </row>
    <row r="477" s="2" customFormat="1" ht="15.75">
      <c r="A477" s="65"/>
    </row>
    <row r="478" s="2" customFormat="1" ht="15.75">
      <c r="A478" s="65"/>
    </row>
    <row r="479" s="2" customFormat="1" ht="15.75">
      <c r="A479" s="65"/>
    </row>
    <row r="480" s="2" customFormat="1" ht="15.75">
      <c r="A480" s="65"/>
    </row>
    <row r="481" s="2" customFormat="1" ht="15.75">
      <c r="A481" s="65"/>
    </row>
    <row r="482" s="2" customFormat="1" ht="15.75">
      <c r="A482" s="65"/>
    </row>
    <row r="483" s="2" customFormat="1" ht="15.75">
      <c r="A483" s="65"/>
    </row>
    <row r="484" s="2" customFormat="1" ht="15.75">
      <c r="A484" s="65"/>
    </row>
    <row r="485" s="2" customFormat="1" ht="15.75">
      <c r="A485" s="65"/>
    </row>
  </sheetData>
  <sheetProtection/>
  <mergeCells count="4">
    <mergeCell ref="E4:F4"/>
    <mergeCell ref="C1:F1"/>
    <mergeCell ref="A2:F3"/>
    <mergeCell ref="F5:J5"/>
  </mergeCells>
  <printOptions/>
  <pageMargins left="0.7874015748031497" right="0.15748031496062992" top="0.4724409448818898" bottom="0.4330708661417323" header="0.5511811023622047" footer="0.1574803149606299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HPI5</cp:lastModifiedBy>
  <cp:lastPrinted>2020-03-23T14:01:56Z</cp:lastPrinted>
  <dcterms:created xsi:type="dcterms:W3CDTF">2011-02-28T06:15:31Z</dcterms:created>
  <dcterms:modified xsi:type="dcterms:W3CDTF">2020-04-24T08:50:32Z</dcterms:modified>
  <cp:category/>
  <cp:version/>
  <cp:contentType/>
  <cp:contentStatus/>
</cp:coreProperties>
</file>