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20-2022" sheetId="1" r:id="rId1"/>
  </sheets>
  <definedNames/>
  <calcPr fullCalcOnLoad="1"/>
</workbook>
</file>

<file path=xl/sharedStrings.xml><?xml version="1.0" encoding="utf-8"?>
<sst xmlns="http://schemas.openxmlformats.org/spreadsheetml/2006/main" count="248" uniqueCount="78">
  <si>
    <t>Наименование</t>
  </si>
  <si>
    <t>Целевая статья расходов</t>
  </si>
  <si>
    <t>Ведомство</t>
  </si>
  <si>
    <t>Подраздел</t>
  </si>
  <si>
    <t>Сумма, тыс.руб.</t>
  </si>
  <si>
    <t>07</t>
  </si>
  <si>
    <t>03</t>
  </si>
  <si>
    <t>913</t>
  </si>
  <si>
    <t>902</t>
  </si>
  <si>
    <t>04</t>
  </si>
  <si>
    <t>12</t>
  </si>
  <si>
    <t>912</t>
  </si>
  <si>
    <t>11</t>
  </si>
  <si>
    <t>01</t>
  </si>
  <si>
    <t>09</t>
  </si>
  <si>
    <t>02</t>
  </si>
  <si>
    <t>13</t>
  </si>
  <si>
    <t>08</t>
  </si>
  <si>
    <t>10</t>
  </si>
  <si>
    <t>200</t>
  </si>
  <si>
    <t>Районные муниципальные программы</t>
  </si>
  <si>
    <t>300</t>
  </si>
  <si>
    <t>01 0 00 00000</t>
  </si>
  <si>
    <t>02 0 00 00000</t>
  </si>
  <si>
    <t>05 0 00 00000</t>
  </si>
  <si>
    <t>06 0 00 00000</t>
  </si>
  <si>
    <t>08 0 00 00000</t>
  </si>
  <si>
    <t>17 0 00 00000</t>
  </si>
  <si>
    <t>100</t>
  </si>
  <si>
    <t>22 0 00 00000</t>
  </si>
  <si>
    <t>27 0 00 00000</t>
  </si>
  <si>
    <t>28 0 00 00000</t>
  </si>
  <si>
    <t>Председатель Клетской районной Думы</t>
  </si>
  <si>
    <t>Г.В. Лыгина</t>
  </si>
  <si>
    <t>"Профилактика правонарушений на территории Клетского муниципального района Волгоградской области на период 2019-2021 г"</t>
  </si>
  <si>
    <t>01 0 00 L4970</t>
  </si>
  <si>
    <t>27 0 00 L4670</t>
  </si>
  <si>
    <t>МП "Развитие агропромышленного комплекса  Клетского муниципального района Волгоградской области на 2019-2025 гг"</t>
  </si>
  <si>
    <t>"Молодой семье-доступное жилье" на 2020-2022 гг</t>
  </si>
  <si>
    <t>"Развитие и поддержка малого предпринимательства в Клетском муниципальном районе  на 2020-2022 годы"</t>
  </si>
  <si>
    <t>"Развитие муниципальной службы в Клетском муниципальном районе на 2020-2022 годы"</t>
  </si>
  <si>
    <t>"Развитие системы профилактики немедецинского потребления наркотиков. алкоголя  и других психотропных веществ"на территории Клетского муниципального района на 2020-2022 годы</t>
  </si>
  <si>
    <t>"Развитие физической культуры и спорта в Клетском муниципальном районе на 2020-2022 годы"</t>
  </si>
  <si>
    <t>16 0 00 00000</t>
  </si>
  <si>
    <t>"Сохранение казачьей культуры и народных промыслов в Клетском муниципальном районе на 2020-2022 годы"</t>
  </si>
  <si>
    <t xml:space="preserve"> </t>
  </si>
  <si>
    <t>Раздел</t>
  </si>
  <si>
    <t>Вид расходов</t>
  </si>
  <si>
    <t>"Развитие культуры Клетского муниципального района на 2020-2022 гг"</t>
  </si>
  <si>
    <t>600</t>
  </si>
  <si>
    <t>02 0 00 60020</t>
  </si>
  <si>
    <t>22 0 00 60020</t>
  </si>
  <si>
    <t>27 0 00 60020</t>
  </si>
  <si>
    <t>05 0 Е2 50970</t>
  </si>
  <si>
    <t>29 0 00 00000</t>
  </si>
  <si>
    <t>МП "Укрепление материально-технической базы образовательных учреждений Клетского муниципального района на 2020-2022 годы"</t>
  </si>
  <si>
    <t>29 1 0000120</t>
  </si>
  <si>
    <t>29 2 0000120</t>
  </si>
  <si>
    <t>29 2 0000130</t>
  </si>
  <si>
    <t>29 2 0000140</t>
  </si>
  <si>
    <t>29 2 0000150</t>
  </si>
  <si>
    <t>29 2 0071850</t>
  </si>
  <si>
    <t>29 2 0071840</t>
  </si>
  <si>
    <t>29 2 0071890</t>
  </si>
  <si>
    <t>29 1 0070980</t>
  </si>
  <si>
    <t>29 2 0070980</t>
  </si>
  <si>
    <t>16 0 03 L5765</t>
  </si>
  <si>
    <t>16 1 03 L5765</t>
  </si>
  <si>
    <t>27 0 А1 S1900</t>
  </si>
  <si>
    <t>27 2 А1 S1900</t>
  </si>
  <si>
    <t>Отчет об исполнении расходов на  реализацию  муниципальных    программ за 2020 год.</t>
  </si>
  <si>
    <t>План</t>
  </si>
  <si>
    <t>Исполнение</t>
  </si>
  <si>
    <t xml:space="preserve">Приложение № 4 к проекту решения  Клетской районной Думы от     . . 2021 года №   /      "Об исполнении районного бюджета за 2020 год"  </t>
  </si>
  <si>
    <t>Процент исполнения</t>
  </si>
  <si>
    <t xml:space="preserve">                   Глава Клетского муниципального района</t>
  </si>
  <si>
    <t xml:space="preserve">      А.Н. Игнатченко</t>
  </si>
  <si>
    <t>"Комлексное  развитие сельских территорий Клетского муниципального района Волгоградской области на 2014-2017 года и на период до 2025 года"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</si>
</sst>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_р_._-;\-* #,##0.0_р_._-;_-* &quot;-&quot;??_р_._-;_-@_-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"/>
    <numFmt numFmtId="194" formatCode="_-* #,##0.0_р_._-;\-* #,##0.0_р_._-;_-* &quot;-&quot;?_р_.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Arial"/>
      <family val="2"/>
    </font>
    <font>
      <u val="single"/>
      <sz val="10.6"/>
      <color indexed="12"/>
      <name val="Arial Cyr"/>
      <family val="2"/>
    </font>
    <font>
      <u val="single"/>
      <sz val="10.6"/>
      <color indexed="20"/>
      <name val="Arial Cyr"/>
      <family val="2"/>
    </font>
    <font>
      <u val="single"/>
      <sz val="10.6"/>
      <color theme="10"/>
      <name val="Arial Cyr"/>
      <family val="2"/>
    </font>
    <font>
      <u val="single"/>
      <sz val="10.6"/>
      <color theme="11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1" fontId="20" fillId="24" borderId="12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justify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right" wrapText="1"/>
    </xf>
    <xf numFmtId="1" fontId="24" fillId="24" borderId="11" xfId="0" applyNumberFormat="1" applyFont="1" applyFill="1" applyBorder="1" applyAlignment="1">
      <alignment horizontal="right" wrapText="1"/>
    </xf>
    <xf numFmtId="180" fontId="24" fillId="24" borderId="12" xfId="0" applyNumberFormat="1" applyFont="1" applyFill="1" applyBorder="1" applyAlignment="1">
      <alignment horizontal="right"/>
    </xf>
    <xf numFmtId="1" fontId="20" fillId="24" borderId="10" xfId="0" applyNumberFormat="1" applyFont="1" applyFill="1" applyBorder="1" applyAlignment="1">
      <alignment horizontal="right" wrapText="1"/>
    </xf>
    <xf numFmtId="180" fontId="20" fillId="24" borderId="12" xfId="0" applyNumberFormat="1" applyFont="1" applyFill="1" applyBorder="1" applyAlignment="1">
      <alignment horizontal="right"/>
    </xf>
    <xf numFmtId="49" fontId="20" fillId="24" borderId="10" xfId="0" applyNumberFormat="1" applyFont="1" applyFill="1" applyBorder="1" applyAlignment="1">
      <alignment horizontal="right" wrapText="1"/>
    </xf>
    <xf numFmtId="49" fontId="20" fillId="24" borderId="11" xfId="0" applyNumberFormat="1" applyFont="1" applyFill="1" applyBorder="1" applyAlignment="1">
      <alignment horizontal="right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justify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right" wrapText="1"/>
    </xf>
    <xf numFmtId="0" fontId="20" fillId="24" borderId="11" xfId="0" applyFont="1" applyFill="1" applyBorder="1" applyAlignment="1">
      <alignment horizontal="justify" vertical="center" wrapText="1"/>
    </xf>
    <xf numFmtId="49" fontId="20" fillId="24" borderId="12" xfId="0" applyNumberFormat="1" applyFont="1" applyFill="1" applyBorder="1" applyAlignment="1">
      <alignment horizontal="center" vertical="center" wrapText="1"/>
    </xf>
    <xf numFmtId="49" fontId="20" fillId="24" borderId="12" xfId="0" applyNumberFormat="1" applyFont="1" applyFill="1" applyBorder="1" applyAlignment="1">
      <alignment horizontal="right" wrapText="1"/>
    </xf>
    <xf numFmtId="49" fontId="20" fillId="24" borderId="0" xfId="0" applyNumberFormat="1" applyFont="1" applyFill="1" applyBorder="1" applyAlignment="1">
      <alignment horizontal="right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right" wrapText="1"/>
    </xf>
    <xf numFmtId="49" fontId="24" fillId="24" borderId="12" xfId="0" applyNumberFormat="1" applyFont="1" applyFill="1" applyBorder="1" applyAlignment="1">
      <alignment horizontal="right" wrapText="1"/>
    </xf>
    <xf numFmtId="49" fontId="24" fillId="24" borderId="14" xfId="0" applyNumberFormat="1" applyFont="1" applyFill="1" applyBorder="1" applyAlignment="1">
      <alignment horizontal="right" wrapText="1"/>
    </xf>
    <xf numFmtId="0" fontId="24" fillId="24" borderId="12" xfId="0" applyFont="1" applyFill="1" applyBorder="1" applyAlignment="1">
      <alignment horizontal="justify" vertical="center" wrapText="1"/>
    </xf>
    <xf numFmtId="0" fontId="20" fillId="24" borderId="12" xfId="0" applyFont="1" applyFill="1" applyBorder="1" applyAlignment="1">
      <alignment horizontal="justify" vertical="center" wrapText="1"/>
    </xf>
    <xf numFmtId="0" fontId="24" fillId="24" borderId="15" xfId="0" applyFont="1" applyFill="1" applyBorder="1" applyAlignment="1">
      <alignment horizontal="justify" vertical="center" wrapText="1"/>
    </xf>
    <xf numFmtId="49" fontId="24" fillId="24" borderId="15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right" wrapText="1"/>
    </xf>
    <xf numFmtId="49" fontId="20" fillId="24" borderId="16" xfId="0" applyNumberFormat="1" applyFont="1" applyFill="1" applyBorder="1" applyAlignment="1">
      <alignment horizontal="right" wrapText="1"/>
    </xf>
    <xf numFmtId="0" fontId="24" fillId="24" borderId="13" xfId="0" applyFont="1" applyFill="1" applyBorder="1" applyAlignment="1">
      <alignment horizontal="justify" vertical="center" wrapText="1"/>
    </xf>
    <xf numFmtId="49" fontId="20" fillId="24" borderId="17" xfId="0" applyNumberFormat="1" applyFont="1" applyFill="1" applyBorder="1" applyAlignment="1">
      <alignment horizontal="right" wrapText="1"/>
    </xf>
    <xf numFmtId="180" fontId="20" fillId="24" borderId="18" xfId="0" applyNumberFormat="1" applyFont="1" applyFill="1" applyBorder="1" applyAlignment="1">
      <alignment horizontal="right"/>
    </xf>
    <xf numFmtId="49" fontId="24" fillId="24" borderId="12" xfId="0" applyNumberFormat="1" applyFont="1" applyFill="1" applyBorder="1" applyAlignment="1">
      <alignment horizontal="center" vertical="center"/>
    </xf>
    <xf numFmtId="49" fontId="24" fillId="24" borderId="12" xfId="0" applyNumberFormat="1" applyFont="1" applyFill="1" applyBorder="1" applyAlignment="1">
      <alignment horizontal="right"/>
    </xf>
    <xf numFmtId="49" fontId="20" fillId="24" borderId="12" xfId="0" applyNumberFormat="1" applyFont="1" applyFill="1" applyBorder="1" applyAlignment="1">
      <alignment horizontal="right"/>
    </xf>
    <xf numFmtId="0" fontId="22" fillId="24" borderId="0" xfId="0" applyFont="1" applyFill="1" applyAlignment="1">
      <alignment/>
    </xf>
    <xf numFmtId="49" fontId="20" fillId="24" borderId="12" xfId="0" applyNumberFormat="1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/>
    </xf>
    <xf numFmtId="180" fontId="20" fillId="24" borderId="12" xfId="0" applyNumberFormat="1" applyFont="1" applyFill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Border="1" applyAlignment="1">
      <alignment/>
    </xf>
    <xf numFmtId="0" fontId="20" fillId="24" borderId="18" xfId="0" applyFont="1" applyFill="1" applyBorder="1" applyAlignment="1">
      <alignment horizontal="justify" vertical="center" wrapText="1"/>
    </xf>
    <xf numFmtId="49" fontId="20" fillId="24" borderId="18" xfId="0" applyNumberFormat="1" applyFont="1" applyFill="1" applyBorder="1" applyAlignment="1">
      <alignment horizontal="right" wrapText="1"/>
    </xf>
    <xf numFmtId="180" fontId="20" fillId="24" borderId="19" xfId="0" applyNumberFormat="1" applyFont="1" applyFill="1" applyBorder="1" applyAlignment="1">
      <alignment horizontal="right"/>
    </xf>
    <xf numFmtId="0" fontId="21" fillId="24" borderId="12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1" fontId="24" fillId="24" borderId="12" xfId="0" applyNumberFormat="1" applyFont="1" applyFill="1" applyBorder="1" applyAlignment="1">
      <alignment horizontal="center" wrapText="1"/>
    </xf>
    <xf numFmtId="180" fontId="24" fillId="24" borderId="12" xfId="0" applyNumberFormat="1" applyFont="1" applyFill="1" applyBorder="1" applyAlignment="1">
      <alignment horizontal="right" vertical="center"/>
    </xf>
    <xf numFmtId="180" fontId="24" fillId="24" borderId="12" xfId="0" applyNumberFormat="1" applyFont="1" applyFill="1" applyBorder="1" applyAlignment="1">
      <alignment horizontal="center" vertical="center"/>
    </xf>
    <xf numFmtId="180" fontId="24" fillId="24" borderId="20" xfId="0" applyNumberFormat="1" applyFont="1" applyFill="1" applyBorder="1" applyAlignment="1">
      <alignment horizontal="right" vertical="center"/>
    </xf>
    <xf numFmtId="1" fontId="24" fillId="24" borderId="12" xfId="0" applyNumberFormat="1" applyFont="1" applyFill="1" applyBorder="1" applyAlignment="1">
      <alignment horizontal="center" vertical="top"/>
    </xf>
    <xf numFmtId="1" fontId="24" fillId="24" borderId="12" xfId="0" applyNumberFormat="1" applyFont="1" applyFill="1" applyBorder="1" applyAlignment="1">
      <alignment horizontal="center" vertical="top" wrapText="1"/>
    </xf>
    <xf numFmtId="180" fontId="20" fillId="25" borderId="12" xfId="0" applyNumberFormat="1" applyFont="1" applyFill="1" applyBorder="1" applyAlignment="1">
      <alignment horizontal="right"/>
    </xf>
    <xf numFmtId="0" fontId="21" fillId="25" borderId="0" xfId="0" applyFont="1" applyFill="1" applyAlignment="1">
      <alignment/>
    </xf>
    <xf numFmtId="0" fontId="20" fillId="24" borderId="0" xfId="0" applyFont="1" applyFill="1" applyAlignment="1">
      <alignment horizontal="center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right" vertical="top" wrapText="1"/>
    </xf>
    <xf numFmtId="0" fontId="20" fillId="24" borderId="0" xfId="0" applyFont="1" applyFill="1" applyAlignment="1">
      <alignment horizontal="right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top"/>
    </xf>
    <xf numFmtId="0" fontId="24" fillId="24" borderId="21" xfId="0" applyFont="1" applyFill="1" applyBorder="1" applyAlignment="1">
      <alignment horizontal="center" vertical="top"/>
    </xf>
    <xf numFmtId="0" fontId="24" fillId="24" borderId="22" xfId="0" applyFont="1" applyFill="1" applyBorder="1" applyAlignment="1">
      <alignment horizontal="center" vertical="top"/>
    </xf>
    <xf numFmtId="0" fontId="24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6"/>
  <sheetViews>
    <sheetView tabSelected="1" zoomScalePageLayoutView="0" workbookViewId="0" topLeftCell="A13">
      <selection activeCell="C35" sqref="C35"/>
    </sheetView>
  </sheetViews>
  <sheetFormatPr defaultColWidth="9.00390625" defaultRowHeight="12.75"/>
  <cols>
    <col min="1" max="1" width="46.75390625" style="1" customWidth="1"/>
    <col min="2" max="2" width="14.375" style="2" customWidth="1"/>
    <col min="3" max="3" width="5.875" style="1" customWidth="1"/>
    <col min="4" max="4" width="7.375" style="1" customWidth="1"/>
    <col min="5" max="5" width="6.125" style="1" customWidth="1"/>
    <col min="6" max="6" width="7.375" style="1" customWidth="1"/>
    <col min="7" max="9" width="9.875" style="1" customWidth="1"/>
    <col min="10" max="16384" width="9.125" style="3" customWidth="1"/>
  </cols>
  <sheetData>
    <row r="1" spans="5:9" ht="15" customHeight="1">
      <c r="E1" s="74" t="s">
        <v>73</v>
      </c>
      <c r="F1" s="74"/>
      <c r="G1" s="74"/>
      <c r="H1" s="74"/>
      <c r="I1" s="74"/>
    </row>
    <row r="2" spans="1:9" ht="57.75" customHeight="1">
      <c r="A2" s="4"/>
      <c r="B2" s="5"/>
      <c r="C2" s="4"/>
      <c r="D2" s="4"/>
      <c r="E2" s="74"/>
      <c r="F2" s="74"/>
      <c r="G2" s="74"/>
      <c r="H2" s="74"/>
      <c r="I2" s="74"/>
    </row>
    <row r="3" spans="1:9" s="6" customFormat="1" ht="15.75">
      <c r="A3" s="73" t="s">
        <v>70</v>
      </c>
      <c r="B3" s="73"/>
      <c r="C3" s="73"/>
      <c r="D3" s="73"/>
      <c r="E3" s="73"/>
      <c r="F3" s="73"/>
      <c r="G3" s="73"/>
      <c r="H3" s="73"/>
      <c r="I3" s="73"/>
    </row>
    <row r="4" spans="1:9" ht="15.75">
      <c r="A4" s="64" t="s">
        <v>0</v>
      </c>
      <c r="B4" s="64" t="s">
        <v>1</v>
      </c>
      <c r="C4" s="64" t="s">
        <v>2</v>
      </c>
      <c r="D4" s="64" t="s">
        <v>46</v>
      </c>
      <c r="E4" s="64" t="s">
        <v>3</v>
      </c>
      <c r="F4" s="68" t="s">
        <v>47</v>
      </c>
      <c r="G4" s="70" t="s">
        <v>4</v>
      </c>
      <c r="H4" s="71"/>
      <c r="I4" s="72"/>
    </row>
    <row r="5" spans="1:14" ht="51.75" customHeight="1">
      <c r="A5" s="65"/>
      <c r="B5" s="65"/>
      <c r="C5" s="65"/>
      <c r="D5" s="65"/>
      <c r="E5" s="65"/>
      <c r="F5" s="69"/>
      <c r="G5" s="59" t="s">
        <v>71</v>
      </c>
      <c r="H5" s="60" t="s">
        <v>72</v>
      </c>
      <c r="I5" s="55" t="s">
        <v>74</v>
      </c>
      <c r="L5" s="66"/>
      <c r="M5" s="67"/>
      <c r="N5" s="67"/>
    </row>
    <row r="6" spans="1:9" ht="18.75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9">
        <v>7</v>
      </c>
      <c r="H6" s="9">
        <v>8</v>
      </c>
      <c r="I6" s="9">
        <v>9</v>
      </c>
    </row>
    <row r="7" spans="1:9" ht="15.75">
      <c r="A7" s="10" t="s">
        <v>20</v>
      </c>
      <c r="B7" s="11"/>
      <c r="C7" s="12"/>
      <c r="D7" s="12"/>
      <c r="E7" s="12"/>
      <c r="F7" s="13"/>
      <c r="G7" s="14">
        <f>SUM(G9+G13+G18+G24+G26+G34+G38+G42+G49+G51+G31)</f>
        <v>39354.4</v>
      </c>
      <c r="H7" s="14">
        <f>SUM(H9+H13+H18+H24+H26+H34+H38+H42+H49+H51+H31)</f>
        <v>39113.3</v>
      </c>
      <c r="I7" s="14">
        <f>H7/G7*100</f>
        <v>99.38736202305206</v>
      </c>
    </row>
    <row r="8" spans="1:9" ht="15.75">
      <c r="A8" s="10"/>
      <c r="B8" s="11"/>
      <c r="C8" s="15"/>
      <c r="D8" s="15"/>
      <c r="E8" s="12"/>
      <c r="F8" s="13"/>
      <c r="G8" s="16"/>
      <c r="H8" s="16"/>
      <c r="I8" s="14"/>
    </row>
    <row r="9" spans="1:9" ht="31.5">
      <c r="A9" s="10" t="s">
        <v>38</v>
      </c>
      <c r="B9" s="11" t="s">
        <v>22</v>
      </c>
      <c r="C9" s="17"/>
      <c r="D9" s="17"/>
      <c r="E9" s="17"/>
      <c r="F9" s="18"/>
      <c r="G9" s="56">
        <f>SUM(G10:G12)</f>
        <v>507.6</v>
      </c>
      <c r="H9" s="56">
        <f>SUM(H10:H12)</f>
        <v>474</v>
      </c>
      <c r="I9" s="56">
        <f aca="true" t="shared" si="0" ref="I9:I61">H9/G9*100</f>
        <v>93.38061465721039</v>
      </c>
    </row>
    <row r="10" spans="1:9" ht="15.75">
      <c r="A10" s="10"/>
      <c r="B10" s="19" t="s">
        <v>22</v>
      </c>
      <c r="C10" s="17" t="s">
        <v>8</v>
      </c>
      <c r="D10" s="17" t="s">
        <v>18</v>
      </c>
      <c r="E10" s="17" t="s">
        <v>9</v>
      </c>
      <c r="F10" s="18" t="s">
        <v>21</v>
      </c>
      <c r="G10" s="61">
        <v>33.6</v>
      </c>
      <c r="H10" s="61">
        <v>0</v>
      </c>
      <c r="I10" s="16">
        <f t="shared" si="0"/>
        <v>0</v>
      </c>
    </row>
    <row r="11" spans="1:9" ht="15.75">
      <c r="A11" s="10"/>
      <c r="B11" s="19" t="s">
        <v>35</v>
      </c>
      <c r="C11" s="17" t="s">
        <v>8</v>
      </c>
      <c r="D11" s="17" t="s">
        <v>18</v>
      </c>
      <c r="E11" s="17" t="s">
        <v>9</v>
      </c>
      <c r="F11" s="18" t="s">
        <v>21</v>
      </c>
      <c r="G11" s="61">
        <v>474</v>
      </c>
      <c r="H11" s="61">
        <v>474</v>
      </c>
      <c r="I11" s="16">
        <f t="shared" si="0"/>
        <v>100</v>
      </c>
    </row>
    <row r="12" spans="1:9" ht="15.75">
      <c r="A12" s="20"/>
      <c r="B12" s="19" t="s">
        <v>22</v>
      </c>
      <c r="C12" s="17" t="s">
        <v>8</v>
      </c>
      <c r="D12" s="17" t="s">
        <v>18</v>
      </c>
      <c r="E12" s="17" t="s">
        <v>6</v>
      </c>
      <c r="F12" s="18" t="s">
        <v>21</v>
      </c>
      <c r="G12" s="61">
        <v>0</v>
      </c>
      <c r="H12" s="61">
        <v>0</v>
      </c>
      <c r="I12" s="16">
        <v>0</v>
      </c>
    </row>
    <row r="13" spans="1:9" ht="47.25" customHeight="1">
      <c r="A13" s="10" t="s">
        <v>44</v>
      </c>
      <c r="B13" s="11" t="s">
        <v>23</v>
      </c>
      <c r="C13" s="17"/>
      <c r="D13" s="17"/>
      <c r="E13" s="17"/>
      <c r="F13" s="18"/>
      <c r="G13" s="56">
        <f>G14+G15+G16+G17</f>
        <v>244</v>
      </c>
      <c r="H13" s="56">
        <f>H14+H15+H16+H17</f>
        <v>128.3</v>
      </c>
      <c r="I13" s="56">
        <f t="shared" si="0"/>
        <v>52.58196721311476</v>
      </c>
    </row>
    <row r="14" spans="1:9" ht="15.75">
      <c r="A14" s="10"/>
      <c r="B14" s="19" t="s">
        <v>23</v>
      </c>
      <c r="C14" s="17" t="s">
        <v>11</v>
      </c>
      <c r="D14" s="17" t="s">
        <v>17</v>
      </c>
      <c r="E14" s="17" t="s">
        <v>13</v>
      </c>
      <c r="F14" s="18" t="s">
        <v>19</v>
      </c>
      <c r="G14" s="16">
        <v>105</v>
      </c>
      <c r="H14" s="16">
        <v>75.4</v>
      </c>
      <c r="I14" s="16">
        <f t="shared" si="0"/>
        <v>71.80952380952381</v>
      </c>
    </row>
    <row r="15" spans="1:9" ht="15.75">
      <c r="A15" s="10"/>
      <c r="B15" s="19" t="s">
        <v>23</v>
      </c>
      <c r="C15" s="17" t="s">
        <v>8</v>
      </c>
      <c r="D15" s="17" t="s">
        <v>5</v>
      </c>
      <c r="E15" s="17" t="s">
        <v>5</v>
      </c>
      <c r="F15" s="18" t="s">
        <v>19</v>
      </c>
      <c r="G15" s="16">
        <v>10</v>
      </c>
      <c r="H15" s="16">
        <v>10</v>
      </c>
      <c r="I15" s="16">
        <f t="shared" si="0"/>
        <v>100</v>
      </c>
    </row>
    <row r="16" spans="1:9" ht="15.75">
      <c r="A16" s="20"/>
      <c r="B16" s="21" t="s">
        <v>23</v>
      </c>
      <c r="C16" s="22" t="s">
        <v>7</v>
      </c>
      <c r="D16" s="17" t="s">
        <v>5</v>
      </c>
      <c r="E16" s="22" t="s">
        <v>14</v>
      </c>
      <c r="F16" s="18" t="s">
        <v>19</v>
      </c>
      <c r="G16" s="16">
        <v>5</v>
      </c>
      <c r="H16" s="16">
        <v>0</v>
      </c>
      <c r="I16" s="16">
        <f t="shared" si="0"/>
        <v>0</v>
      </c>
    </row>
    <row r="17" spans="1:9" ht="15.75">
      <c r="A17" s="23"/>
      <c r="B17" s="24" t="s">
        <v>50</v>
      </c>
      <c r="C17" s="25" t="s">
        <v>11</v>
      </c>
      <c r="D17" s="26" t="s">
        <v>17</v>
      </c>
      <c r="E17" s="25" t="s">
        <v>13</v>
      </c>
      <c r="F17" s="26" t="s">
        <v>49</v>
      </c>
      <c r="G17" s="16">
        <f>162-38</f>
        <v>124</v>
      </c>
      <c r="H17" s="16">
        <v>42.9</v>
      </c>
      <c r="I17" s="16">
        <f t="shared" si="0"/>
        <v>34.596774193548384</v>
      </c>
    </row>
    <row r="18" spans="1:9" ht="47.25">
      <c r="A18" s="10" t="s">
        <v>42</v>
      </c>
      <c r="B18" s="27" t="s">
        <v>24</v>
      </c>
      <c r="C18" s="25"/>
      <c r="D18" s="25"/>
      <c r="E18" s="25"/>
      <c r="F18" s="28"/>
      <c r="G18" s="56">
        <f>G19+G20+G21+G22+G23</f>
        <v>22</v>
      </c>
      <c r="H18" s="56">
        <f>H19+H20+H21+H22+H23</f>
        <v>22</v>
      </c>
      <c r="I18" s="56">
        <f t="shared" si="0"/>
        <v>100</v>
      </c>
    </row>
    <row r="19" spans="1:9" ht="15.75">
      <c r="A19" s="10"/>
      <c r="B19" s="24" t="s">
        <v>24</v>
      </c>
      <c r="C19" s="25" t="s">
        <v>8</v>
      </c>
      <c r="D19" s="25" t="s">
        <v>12</v>
      </c>
      <c r="E19" s="25" t="s">
        <v>13</v>
      </c>
      <c r="F19" s="28" t="s">
        <v>28</v>
      </c>
      <c r="G19" s="16">
        <f>137.5-37.5-100</f>
        <v>0</v>
      </c>
      <c r="H19" s="16">
        <v>0</v>
      </c>
      <c r="I19" s="16">
        <v>0</v>
      </c>
    </row>
    <row r="20" spans="1:9" ht="15.75">
      <c r="A20" s="10"/>
      <c r="B20" s="24" t="s">
        <v>24</v>
      </c>
      <c r="C20" s="25" t="s">
        <v>8</v>
      </c>
      <c r="D20" s="25" t="s">
        <v>12</v>
      </c>
      <c r="E20" s="25" t="s">
        <v>13</v>
      </c>
      <c r="F20" s="28" t="s">
        <v>19</v>
      </c>
      <c r="G20" s="16">
        <f>192.5-170.5</f>
        <v>22</v>
      </c>
      <c r="H20" s="16">
        <v>22</v>
      </c>
      <c r="I20" s="16">
        <f t="shared" si="0"/>
        <v>100</v>
      </c>
    </row>
    <row r="21" spans="1:9" ht="15.75">
      <c r="A21" s="10"/>
      <c r="B21" s="24" t="s">
        <v>24</v>
      </c>
      <c r="C21" s="25" t="s">
        <v>8</v>
      </c>
      <c r="D21" s="25" t="s">
        <v>12</v>
      </c>
      <c r="E21" s="25" t="s">
        <v>13</v>
      </c>
      <c r="F21" s="28" t="s">
        <v>21</v>
      </c>
      <c r="G21" s="16">
        <f>10-10</f>
        <v>0</v>
      </c>
      <c r="H21" s="16">
        <v>0</v>
      </c>
      <c r="I21" s="16">
        <v>0</v>
      </c>
    </row>
    <row r="22" spans="1:9" ht="15.75">
      <c r="A22" s="10"/>
      <c r="B22" s="24" t="s">
        <v>24</v>
      </c>
      <c r="C22" s="25" t="s">
        <v>7</v>
      </c>
      <c r="D22" s="25" t="s">
        <v>5</v>
      </c>
      <c r="E22" s="25" t="s">
        <v>15</v>
      </c>
      <c r="F22" s="28" t="s">
        <v>19</v>
      </c>
      <c r="G22" s="16">
        <v>0</v>
      </c>
      <c r="H22" s="16">
        <v>0</v>
      </c>
      <c r="I22" s="16">
        <v>0</v>
      </c>
    </row>
    <row r="23" spans="1:9" ht="15.75">
      <c r="A23" s="10"/>
      <c r="B23" s="24" t="s">
        <v>53</v>
      </c>
      <c r="C23" s="25" t="s">
        <v>7</v>
      </c>
      <c r="D23" s="25" t="s">
        <v>5</v>
      </c>
      <c r="E23" s="25" t="s">
        <v>15</v>
      </c>
      <c r="F23" s="28" t="s">
        <v>19</v>
      </c>
      <c r="G23" s="16">
        <v>0</v>
      </c>
      <c r="H23" s="16">
        <v>0</v>
      </c>
      <c r="I23" s="16">
        <v>0</v>
      </c>
    </row>
    <row r="24" spans="1:12" ht="51" customHeight="1">
      <c r="A24" s="10" t="s">
        <v>39</v>
      </c>
      <c r="B24" s="27" t="s">
        <v>25</v>
      </c>
      <c r="C24" s="29"/>
      <c r="D24" s="29"/>
      <c r="E24" s="29"/>
      <c r="F24" s="30"/>
      <c r="G24" s="56">
        <f>G25</f>
        <v>0</v>
      </c>
      <c r="H24" s="56">
        <f>H25</f>
        <v>0</v>
      </c>
      <c r="I24" s="56">
        <v>0</v>
      </c>
      <c r="L24" s="3" t="s">
        <v>45</v>
      </c>
    </row>
    <row r="25" spans="1:9" ht="15.75">
      <c r="A25" s="20"/>
      <c r="B25" s="24" t="s">
        <v>25</v>
      </c>
      <c r="C25" s="25" t="s">
        <v>8</v>
      </c>
      <c r="D25" s="25" t="s">
        <v>9</v>
      </c>
      <c r="E25" s="25" t="s">
        <v>10</v>
      </c>
      <c r="F25" s="28" t="s">
        <v>19</v>
      </c>
      <c r="G25" s="16">
        <f>74-74</f>
        <v>0</v>
      </c>
      <c r="H25" s="16">
        <v>0</v>
      </c>
      <c r="I25" s="16">
        <v>0</v>
      </c>
    </row>
    <row r="26" spans="1:9" ht="63">
      <c r="A26" s="31" t="s">
        <v>34</v>
      </c>
      <c r="B26" s="27" t="s">
        <v>26</v>
      </c>
      <c r="C26" s="25"/>
      <c r="D26" s="25"/>
      <c r="E26" s="25"/>
      <c r="F26" s="28"/>
      <c r="G26" s="56">
        <f>G27+G28+G29+G30</f>
        <v>24</v>
      </c>
      <c r="H26" s="56">
        <f>H27+H28+H29+H30</f>
        <v>23.9</v>
      </c>
      <c r="I26" s="56">
        <f t="shared" si="0"/>
        <v>99.58333333333333</v>
      </c>
    </row>
    <row r="27" spans="1:9" ht="15.75">
      <c r="A27" s="32"/>
      <c r="B27" s="24" t="s">
        <v>26</v>
      </c>
      <c r="C27" s="25" t="s">
        <v>7</v>
      </c>
      <c r="D27" s="25" t="s">
        <v>5</v>
      </c>
      <c r="E27" s="25" t="s">
        <v>14</v>
      </c>
      <c r="F27" s="28" t="s">
        <v>19</v>
      </c>
      <c r="G27" s="16">
        <v>5</v>
      </c>
      <c r="H27" s="16">
        <v>5</v>
      </c>
      <c r="I27" s="16">
        <f t="shared" si="0"/>
        <v>100</v>
      </c>
    </row>
    <row r="28" spans="1:10" ht="15.75">
      <c r="A28" s="32"/>
      <c r="B28" s="24" t="s">
        <v>26</v>
      </c>
      <c r="C28" s="25" t="s">
        <v>11</v>
      </c>
      <c r="D28" s="25" t="s">
        <v>17</v>
      </c>
      <c r="E28" s="25" t="s">
        <v>9</v>
      </c>
      <c r="F28" s="28" t="s">
        <v>19</v>
      </c>
      <c r="G28" s="16">
        <v>3.5</v>
      </c>
      <c r="H28" s="16">
        <v>3.5</v>
      </c>
      <c r="I28" s="16">
        <f t="shared" si="0"/>
        <v>100</v>
      </c>
      <c r="J28" s="62"/>
    </row>
    <row r="29" spans="1:9" ht="15.75">
      <c r="A29" s="32"/>
      <c r="B29" s="24" t="s">
        <v>26</v>
      </c>
      <c r="C29" s="25" t="s">
        <v>8</v>
      </c>
      <c r="D29" s="25" t="s">
        <v>13</v>
      </c>
      <c r="E29" s="25" t="s">
        <v>16</v>
      </c>
      <c r="F29" s="28" t="s">
        <v>28</v>
      </c>
      <c r="G29" s="16">
        <v>5</v>
      </c>
      <c r="H29" s="16">
        <v>5</v>
      </c>
      <c r="I29" s="16">
        <f t="shared" si="0"/>
        <v>100</v>
      </c>
    </row>
    <row r="30" spans="1:9" ht="15.75">
      <c r="A30" s="32"/>
      <c r="B30" s="24" t="s">
        <v>26</v>
      </c>
      <c r="C30" s="25" t="s">
        <v>8</v>
      </c>
      <c r="D30" s="25" t="s">
        <v>5</v>
      </c>
      <c r="E30" s="25" t="s">
        <v>5</v>
      </c>
      <c r="F30" s="28" t="s">
        <v>19</v>
      </c>
      <c r="G30" s="16">
        <v>10.5</v>
      </c>
      <c r="H30" s="16">
        <v>10.4</v>
      </c>
      <c r="I30" s="16">
        <f t="shared" si="0"/>
        <v>99.04761904761905</v>
      </c>
    </row>
    <row r="31" spans="1:9" ht="63">
      <c r="A31" s="31" t="s">
        <v>77</v>
      </c>
      <c r="B31" s="27" t="s">
        <v>43</v>
      </c>
      <c r="C31" s="25"/>
      <c r="D31" s="25"/>
      <c r="E31" s="25"/>
      <c r="F31" s="25"/>
      <c r="G31" s="58">
        <f>G32+G33</f>
        <v>8410.5</v>
      </c>
      <c r="H31" s="58">
        <f>H32+H33</f>
        <v>8410.5</v>
      </c>
      <c r="I31" s="56">
        <f t="shared" si="0"/>
        <v>100</v>
      </c>
    </row>
    <row r="32" spans="1:67" ht="15.75">
      <c r="A32" s="50"/>
      <c r="B32" s="24" t="s">
        <v>67</v>
      </c>
      <c r="C32" s="51" t="s">
        <v>8</v>
      </c>
      <c r="D32" s="51" t="s">
        <v>13</v>
      </c>
      <c r="E32" s="51" t="s">
        <v>16</v>
      </c>
      <c r="F32" s="51" t="s">
        <v>49</v>
      </c>
      <c r="G32" s="52">
        <v>1424.7</v>
      </c>
      <c r="H32" s="52">
        <v>1424.7</v>
      </c>
      <c r="I32" s="16">
        <f t="shared" si="0"/>
        <v>100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</row>
    <row r="33" spans="1:67" s="53" customFormat="1" ht="15.75">
      <c r="A33" s="32"/>
      <c r="B33" s="24" t="s">
        <v>66</v>
      </c>
      <c r="C33" s="25" t="s">
        <v>8</v>
      </c>
      <c r="D33" s="25" t="s">
        <v>13</v>
      </c>
      <c r="E33" s="25" t="s">
        <v>16</v>
      </c>
      <c r="F33" s="25" t="s">
        <v>49</v>
      </c>
      <c r="G33" s="16">
        <v>6985.8</v>
      </c>
      <c r="H33" s="16">
        <v>6985.8</v>
      </c>
      <c r="I33" s="16">
        <f t="shared" si="0"/>
        <v>100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</row>
    <row r="34" spans="1:9" ht="47.25">
      <c r="A34" s="33" t="s">
        <v>40</v>
      </c>
      <c r="B34" s="34" t="s">
        <v>27</v>
      </c>
      <c r="C34" s="35"/>
      <c r="D34" s="35"/>
      <c r="E34" s="35"/>
      <c r="F34" s="36"/>
      <c r="G34" s="58">
        <f>G35+G37+G36</f>
        <v>100</v>
      </c>
      <c r="H34" s="58">
        <f>H35+H37+H36</f>
        <v>81.3</v>
      </c>
      <c r="I34" s="56">
        <f t="shared" si="0"/>
        <v>81.3</v>
      </c>
    </row>
    <row r="35" spans="1:9" ht="15.75">
      <c r="A35" s="10"/>
      <c r="B35" s="19" t="s">
        <v>27</v>
      </c>
      <c r="C35" s="17" t="s">
        <v>8</v>
      </c>
      <c r="D35" s="17" t="s">
        <v>13</v>
      </c>
      <c r="E35" s="17" t="s">
        <v>9</v>
      </c>
      <c r="F35" s="18" t="s">
        <v>28</v>
      </c>
      <c r="G35" s="16">
        <v>10</v>
      </c>
      <c r="H35" s="16">
        <v>9.8</v>
      </c>
      <c r="I35" s="16">
        <f t="shared" si="0"/>
        <v>98.00000000000001</v>
      </c>
    </row>
    <row r="36" spans="1:9" ht="15.75">
      <c r="A36" s="37"/>
      <c r="B36" s="19" t="s">
        <v>27</v>
      </c>
      <c r="C36" s="17" t="s">
        <v>8</v>
      </c>
      <c r="D36" s="17" t="s">
        <v>13</v>
      </c>
      <c r="E36" s="17" t="s">
        <v>16</v>
      </c>
      <c r="F36" s="18" t="s">
        <v>28</v>
      </c>
      <c r="G36" s="39">
        <v>24.5</v>
      </c>
      <c r="H36" s="16">
        <v>24.5</v>
      </c>
      <c r="I36" s="16">
        <f t="shared" si="0"/>
        <v>100</v>
      </c>
    </row>
    <row r="37" spans="1:9" ht="15.75">
      <c r="A37" s="37"/>
      <c r="B37" s="21" t="s">
        <v>27</v>
      </c>
      <c r="C37" s="22" t="s">
        <v>8</v>
      </c>
      <c r="D37" s="22" t="s">
        <v>13</v>
      </c>
      <c r="E37" s="22" t="s">
        <v>16</v>
      </c>
      <c r="F37" s="38" t="s">
        <v>19</v>
      </c>
      <c r="G37" s="39">
        <f>90-24.5</f>
        <v>65.5</v>
      </c>
      <c r="H37" s="16">
        <v>47</v>
      </c>
      <c r="I37" s="16">
        <f t="shared" si="0"/>
        <v>71.7557251908397</v>
      </c>
    </row>
    <row r="38" spans="1:9" ht="78.75">
      <c r="A38" s="10" t="s">
        <v>41</v>
      </c>
      <c r="B38" s="40" t="s">
        <v>29</v>
      </c>
      <c r="C38" s="41"/>
      <c r="D38" s="41"/>
      <c r="E38" s="41"/>
      <c r="F38" s="41"/>
      <c r="G38" s="56">
        <f>G39+G40+G41</f>
        <v>31</v>
      </c>
      <c r="H38" s="56">
        <f>H39+H40+H41</f>
        <v>22.9</v>
      </c>
      <c r="I38" s="56">
        <f t="shared" si="0"/>
        <v>73.87096774193547</v>
      </c>
    </row>
    <row r="39" spans="1:9" ht="15.75">
      <c r="A39" s="10"/>
      <c r="B39" s="44" t="s">
        <v>29</v>
      </c>
      <c r="C39" s="42" t="s">
        <v>8</v>
      </c>
      <c r="D39" s="42" t="s">
        <v>5</v>
      </c>
      <c r="E39" s="42" t="s">
        <v>5</v>
      </c>
      <c r="F39" s="42" t="s">
        <v>19</v>
      </c>
      <c r="G39" s="16">
        <v>20</v>
      </c>
      <c r="H39" s="16">
        <v>19.9</v>
      </c>
      <c r="I39" s="16">
        <f t="shared" si="0"/>
        <v>99.49999999999999</v>
      </c>
    </row>
    <row r="40" spans="1:9" ht="15.75">
      <c r="A40" s="10"/>
      <c r="B40" s="44" t="s">
        <v>29</v>
      </c>
      <c r="C40" s="42" t="s">
        <v>7</v>
      </c>
      <c r="D40" s="42" t="s">
        <v>5</v>
      </c>
      <c r="E40" s="42" t="s">
        <v>15</v>
      </c>
      <c r="F40" s="42" t="s">
        <v>19</v>
      </c>
      <c r="G40" s="16">
        <v>3</v>
      </c>
      <c r="H40" s="16">
        <v>3</v>
      </c>
      <c r="I40" s="16">
        <f t="shared" si="0"/>
        <v>100</v>
      </c>
    </row>
    <row r="41" spans="1:9" ht="15.75">
      <c r="A41" s="10"/>
      <c r="B41" s="44" t="s">
        <v>51</v>
      </c>
      <c r="C41" s="42" t="s">
        <v>11</v>
      </c>
      <c r="D41" s="42" t="s">
        <v>17</v>
      </c>
      <c r="E41" s="42" t="s">
        <v>13</v>
      </c>
      <c r="F41" s="42" t="s">
        <v>49</v>
      </c>
      <c r="G41" s="16">
        <v>8</v>
      </c>
      <c r="H41" s="16">
        <v>0</v>
      </c>
      <c r="I41" s="16">
        <f t="shared" si="0"/>
        <v>0</v>
      </c>
    </row>
    <row r="42" spans="1:10" ht="31.5">
      <c r="A42" s="10" t="s">
        <v>48</v>
      </c>
      <c r="B42" s="40" t="s">
        <v>30</v>
      </c>
      <c r="C42" s="42"/>
      <c r="D42" s="42"/>
      <c r="E42" s="42"/>
      <c r="F42" s="42"/>
      <c r="G42" s="56">
        <f>G43+G44+G45+G46+G47+G48</f>
        <v>20810.2</v>
      </c>
      <c r="H42" s="56">
        <f>H43+H44+H45+H46+H47+H48</f>
        <v>20745.3</v>
      </c>
      <c r="I42" s="56">
        <f t="shared" si="0"/>
        <v>99.68813370366453</v>
      </c>
      <c r="J42" s="43"/>
    </row>
    <row r="43" spans="1:9" ht="15.75">
      <c r="A43" s="10"/>
      <c r="B43" s="44" t="s">
        <v>30</v>
      </c>
      <c r="C43" s="42" t="s">
        <v>11</v>
      </c>
      <c r="D43" s="42" t="s">
        <v>5</v>
      </c>
      <c r="E43" s="42" t="s">
        <v>6</v>
      </c>
      <c r="F43" s="42" t="s">
        <v>19</v>
      </c>
      <c r="G43" s="16">
        <v>0</v>
      </c>
      <c r="H43" s="16">
        <v>0</v>
      </c>
      <c r="I43" s="16">
        <v>0</v>
      </c>
    </row>
    <row r="44" spans="1:9" ht="15.75">
      <c r="A44" s="10"/>
      <c r="B44" s="44" t="s">
        <v>36</v>
      </c>
      <c r="C44" s="42" t="s">
        <v>11</v>
      </c>
      <c r="D44" s="42" t="s">
        <v>17</v>
      </c>
      <c r="E44" s="42" t="s">
        <v>13</v>
      </c>
      <c r="F44" s="42" t="s">
        <v>19</v>
      </c>
      <c r="G44" s="16">
        <v>0</v>
      </c>
      <c r="H44" s="16">
        <v>0</v>
      </c>
      <c r="I44" s="16">
        <v>0</v>
      </c>
    </row>
    <row r="45" spans="1:9" ht="15.75">
      <c r="A45" s="10"/>
      <c r="B45" s="44" t="s">
        <v>30</v>
      </c>
      <c r="C45" s="42" t="s">
        <v>11</v>
      </c>
      <c r="D45" s="42" t="s">
        <v>17</v>
      </c>
      <c r="E45" s="42" t="s">
        <v>13</v>
      </c>
      <c r="F45" s="42" t="s">
        <v>19</v>
      </c>
      <c r="G45" s="16">
        <f>247-100</f>
        <v>147</v>
      </c>
      <c r="H45" s="16">
        <v>145.3</v>
      </c>
      <c r="I45" s="16">
        <f t="shared" si="0"/>
        <v>98.843537414966</v>
      </c>
    </row>
    <row r="46" spans="1:9" ht="15.75">
      <c r="A46" s="10"/>
      <c r="B46" s="44" t="s">
        <v>52</v>
      </c>
      <c r="C46" s="42" t="s">
        <v>11</v>
      </c>
      <c r="D46" s="42" t="s">
        <v>17</v>
      </c>
      <c r="E46" s="42" t="s">
        <v>13</v>
      </c>
      <c r="F46" s="42" t="s">
        <v>49</v>
      </c>
      <c r="G46" s="16">
        <f>123.2-53+391</f>
        <v>461.2</v>
      </c>
      <c r="H46" s="16">
        <v>398</v>
      </c>
      <c r="I46" s="16">
        <f t="shared" si="0"/>
        <v>86.29661751951431</v>
      </c>
    </row>
    <row r="47" spans="1:9" ht="15.75">
      <c r="A47" s="10"/>
      <c r="B47" s="44" t="s">
        <v>69</v>
      </c>
      <c r="C47" s="42" t="s">
        <v>11</v>
      </c>
      <c r="D47" s="42" t="s">
        <v>17</v>
      </c>
      <c r="E47" s="42" t="s">
        <v>13</v>
      </c>
      <c r="F47" s="42" t="s">
        <v>49</v>
      </c>
      <c r="G47" s="16">
        <v>20000</v>
      </c>
      <c r="H47" s="16">
        <v>20000</v>
      </c>
      <c r="I47" s="16">
        <f t="shared" si="0"/>
        <v>100</v>
      </c>
    </row>
    <row r="48" spans="1:9" ht="15.75">
      <c r="A48" s="10"/>
      <c r="B48" s="44" t="s">
        <v>68</v>
      </c>
      <c r="C48" s="42" t="s">
        <v>11</v>
      </c>
      <c r="D48" s="42" t="s">
        <v>17</v>
      </c>
      <c r="E48" s="42" t="s">
        <v>13</v>
      </c>
      <c r="F48" s="42" t="s">
        <v>49</v>
      </c>
      <c r="G48" s="16">
        <v>202</v>
      </c>
      <c r="H48" s="16">
        <v>202</v>
      </c>
      <c r="I48" s="16">
        <f t="shared" si="0"/>
        <v>100</v>
      </c>
    </row>
    <row r="49" spans="1:9" ht="63">
      <c r="A49" s="10" t="s">
        <v>37</v>
      </c>
      <c r="B49" s="40" t="s">
        <v>31</v>
      </c>
      <c r="C49" s="42"/>
      <c r="D49" s="42"/>
      <c r="E49" s="42"/>
      <c r="F49" s="42"/>
      <c r="G49" s="56">
        <f>SUM(G50:G50)</f>
        <v>0</v>
      </c>
      <c r="H49" s="56">
        <f>SUM(H50:H50)</f>
        <v>0</v>
      </c>
      <c r="I49" s="56">
        <v>0</v>
      </c>
    </row>
    <row r="50" spans="1:9" ht="15.75">
      <c r="A50" s="10"/>
      <c r="B50" s="44" t="s">
        <v>31</v>
      </c>
      <c r="C50" s="42" t="s">
        <v>8</v>
      </c>
      <c r="D50" s="42" t="s">
        <v>13</v>
      </c>
      <c r="E50" s="42" t="s">
        <v>16</v>
      </c>
      <c r="F50" s="42" t="s">
        <v>19</v>
      </c>
      <c r="G50" s="16">
        <f>200-200</f>
        <v>0</v>
      </c>
      <c r="H50" s="16">
        <v>0</v>
      </c>
      <c r="I50" s="16">
        <v>0</v>
      </c>
    </row>
    <row r="51" spans="1:9" ht="63">
      <c r="A51" s="37" t="s">
        <v>55</v>
      </c>
      <c r="B51" s="40" t="s">
        <v>54</v>
      </c>
      <c r="C51" s="41"/>
      <c r="D51" s="41"/>
      <c r="E51" s="41"/>
      <c r="F51" s="41"/>
      <c r="G51" s="57">
        <f>SUM(G52:G61)</f>
        <v>9205.1</v>
      </c>
      <c r="H51" s="57">
        <f>SUM(H52:H61)</f>
        <v>9205.1</v>
      </c>
      <c r="I51" s="57">
        <f t="shared" si="0"/>
        <v>100</v>
      </c>
    </row>
    <row r="52" spans="1:9" ht="15.75">
      <c r="A52" s="31"/>
      <c r="B52" s="44" t="s">
        <v>56</v>
      </c>
      <c r="C52" s="42" t="s">
        <v>7</v>
      </c>
      <c r="D52" s="42" t="s">
        <v>5</v>
      </c>
      <c r="E52" s="42" t="s">
        <v>13</v>
      </c>
      <c r="F52" s="42" t="s">
        <v>19</v>
      </c>
      <c r="G52" s="16">
        <v>18.2</v>
      </c>
      <c r="H52" s="16">
        <v>18.2</v>
      </c>
      <c r="I52" s="16">
        <f t="shared" si="0"/>
        <v>100</v>
      </c>
    </row>
    <row r="53" spans="1:9" ht="15.75">
      <c r="A53" s="31"/>
      <c r="B53" s="44" t="s">
        <v>57</v>
      </c>
      <c r="C53" s="42" t="s">
        <v>7</v>
      </c>
      <c r="D53" s="42" t="s">
        <v>5</v>
      </c>
      <c r="E53" s="42" t="s">
        <v>15</v>
      </c>
      <c r="F53" s="42" t="s">
        <v>19</v>
      </c>
      <c r="G53" s="16">
        <v>18.5</v>
      </c>
      <c r="H53" s="16">
        <v>18.5</v>
      </c>
      <c r="I53" s="16">
        <f t="shared" si="0"/>
        <v>100</v>
      </c>
    </row>
    <row r="54" spans="1:9" ht="15.75">
      <c r="A54" s="31"/>
      <c r="B54" s="44" t="s">
        <v>58</v>
      </c>
      <c r="C54" s="42" t="s">
        <v>7</v>
      </c>
      <c r="D54" s="42" t="s">
        <v>5</v>
      </c>
      <c r="E54" s="42" t="s">
        <v>15</v>
      </c>
      <c r="F54" s="42" t="s">
        <v>19</v>
      </c>
      <c r="G54" s="16">
        <v>52.6</v>
      </c>
      <c r="H54" s="16">
        <v>52.6</v>
      </c>
      <c r="I54" s="16">
        <f t="shared" si="0"/>
        <v>100</v>
      </c>
    </row>
    <row r="55" spans="1:9" ht="15.75">
      <c r="A55" s="31"/>
      <c r="B55" s="44" t="s">
        <v>59</v>
      </c>
      <c r="C55" s="42" t="s">
        <v>7</v>
      </c>
      <c r="D55" s="42" t="s">
        <v>5</v>
      </c>
      <c r="E55" s="42" t="s">
        <v>15</v>
      </c>
      <c r="F55" s="42" t="s">
        <v>19</v>
      </c>
      <c r="G55" s="16">
        <v>52.6</v>
      </c>
      <c r="H55" s="16">
        <v>52.6</v>
      </c>
      <c r="I55" s="16">
        <f t="shared" si="0"/>
        <v>100</v>
      </c>
    </row>
    <row r="56" spans="1:9" ht="15.75">
      <c r="A56" s="31"/>
      <c r="B56" s="44" t="s">
        <v>60</v>
      </c>
      <c r="C56" s="42" t="s">
        <v>7</v>
      </c>
      <c r="D56" s="42" t="s">
        <v>5</v>
      </c>
      <c r="E56" s="42" t="s">
        <v>15</v>
      </c>
      <c r="F56" s="42" t="s">
        <v>19</v>
      </c>
      <c r="G56" s="16">
        <v>263.2</v>
      </c>
      <c r="H56" s="16">
        <v>263.2</v>
      </c>
      <c r="I56" s="16">
        <f t="shared" si="0"/>
        <v>100</v>
      </c>
    </row>
    <row r="57" spans="1:9" ht="15.75">
      <c r="A57" s="31"/>
      <c r="B57" s="44" t="s">
        <v>61</v>
      </c>
      <c r="C57" s="42" t="s">
        <v>7</v>
      </c>
      <c r="D57" s="42" t="s">
        <v>5</v>
      </c>
      <c r="E57" s="42" t="s">
        <v>15</v>
      </c>
      <c r="F57" s="42" t="s">
        <v>19</v>
      </c>
      <c r="G57" s="16">
        <v>5000</v>
      </c>
      <c r="H57" s="16">
        <v>5000</v>
      </c>
      <c r="I57" s="16">
        <f t="shared" si="0"/>
        <v>100</v>
      </c>
    </row>
    <row r="58" spans="1:9" ht="15.75">
      <c r="A58" s="31"/>
      <c r="B58" s="44" t="s">
        <v>62</v>
      </c>
      <c r="C58" s="42" t="s">
        <v>7</v>
      </c>
      <c r="D58" s="42" t="s">
        <v>5</v>
      </c>
      <c r="E58" s="42" t="s">
        <v>15</v>
      </c>
      <c r="F58" s="42" t="s">
        <v>19</v>
      </c>
      <c r="G58" s="16">
        <v>1000</v>
      </c>
      <c r="H58" s="16">
        <v>1000</v>
      </c>
      <c r="I58" s="16">
        <f t="shared" si="0"/>
        <v>100</v>
      </c>
    </row>
    <row r="59" spans="1:9" ht="15.75">
      <c r="A59" s="31"/>
      <c r="B59" s="44" t="s">
        <v>63</v>
      </c>
      <c r="C59" s="42" t="s">
        <v>7</v>
      </c>
      <c r="D59" s="42" t="s">
        <v>5</v>
      </c>
      <c r="E59" s="42" t="s">
        <v>15</v>
      </c>
      <c r="F59" s="42" t="s">
        <v>19</v>
      </c>
      <c r="G59" s="16">
        <v>1000</v>
      </c>
      <c r="H59" s="16">
        <v>1000</v>
      </c>
      <c r="I59" s="16">
        <f t="shared" si="0"/>
        <v>100</v>
      </c>
    </row>
    <row r="60" spans="1:9" ht="15.75">
      <c r="A60" s="31"/>
      <c r="B60" s="44" t="s">
        <v>64</v>
      </c>
      <c r="C60" s="42" t="s">
        <v>7</v>
      </c>
      <c r="D60" s="42" t="s">
        <v>5</v>
      </c>
      <c r="E60" s="42" t="s">
        <v>13</v>
      </c>
      <c r="F60" s="42" t="s">
        <v>19</v>
      </c>
      <c r="G60" s="16">
        <v>892</v>
      </c>
      <c r="H60" s="16">
        <v>892</v>
      </c>
      <c r="I60" s="16">
        <f t="shared" si="0"/>
        <v>100</v>
      </c>
    </row>
    <row r="61" spans="1:9" ht="15.75">
      <c r="A61" s="45"/>
      <c r="B61" s="44" t="s">
        <v>65</v>
      </c>
      <c r="C61" s="45">
        <v>913</v>
      </c>
      <c r="D61" s="42" t="s">
        <v>5</v>
      </c>
      <c r="E61" s="42" t="s">
        <v>15</v>
      </c>
      <c r="F61" s="45">
        <v>200</v>
      </c>
      <c r="G61" s="45">
        <v>908</v>
      </c>
      <c r="H61" s="46">
        <v>908</v>
      </c>
      <c r="I61" s="16">
        <f t="shared" si="0"/>
        <v>100</v>
      </c>
    </row>
    <row r="62" spans="1:9" ht="15.75">
      <c r="A62" s="47"/>
      <c r="B62" s="48"/>
      <c r="C62" s="49"/>
      <c r="D62" s="49"/>
      <c r="E62" s="49"/>
      <c r="F62" s="49"/>
      <c r="G62" s="49"/>
      <c r="H62" s="49"/>
      <c r="I62" s="49"/>
    </row>
    <row r="63" spans="1:9" ht="15.75">
      <c r="A63" s="63" t="s">
        <v>32</v>
      </c>
      <c r="B63" s="63"/>
      <c r="C63" s="47"/>
      <c r="D63" s="47"/>
      <c r="E63" s="47"/>
      <c r="F63" s="47"/>
      <c r="G63" s="63" t="s">
        <v>33</v>
      </c>
      <c r="H63" s="63"/>
      <c r="I63" s="47"/>
    </row>
    <row r="64" spans="1:9" ht="15.75">
      <c r="A64" s="47"/>
      <c r="B64" s="48"/>
      <c r="C64" s="47"/>
      <c r="D64" s="47"/>
      <c r="E64" s="47"/>
      <c r="F64" s="47"/>
      <c r="G64" s="47"/>
      <c r="H64" s="47"/>
      <c r="I64" s="47"/>
    </row>
    <row r="65" spans="1:9" ht="15.75">
      <c r="A65" s="47" t="s">
        <v>75</v>
      </c>
      <c r="B65" s="48"/>
      <c r="C65" s="47"/>
      <c r="D65" s="47"/>
      <c r="E65" s="47"/>
      <c r="F65" s="47"/>
      <c r="G65" s="47" t="s">
        <v>76</v>
      </c>
      <c r="H65" s="47"/>
      <c r="I65" s="47"/>
    </row>
    <row r="66" spans="1:9" ht="15.75">
      <c r="A66" s="47"/>
      <c r="B66" s="48"/>
      <c r="C66" s="47"/>
      <c r="D66" s="47"/>
      <c r="E66" s="47"/>
      <c r="F66" s="47"/>
      <c r="G66" s="47"/>
      <c r="H66" s="47"/>
      <c r="I66" s="47"/>
    </row>
  </sheetData>
  <sheetProtection/>
  <mergeCells count="12">
    <mergeCell ref="L5:N5"/>
    <mergeCell ref="E4:E5"/>
    <mergeCell ref="F4:F5"/>
    <mergeCell ref="G4:I4"/>
    <mergeCell ref="A3:I3"/>
    <mergeCell ref="E1:I2"/>
    <mergeCell ref="G63:H63"/>
    <mergeCell ref="A63:B63"/>
    <mergeCell ref="A4:A5"/>
    <mergeCell ref="B4:B5"/>
    <mergeCell ref="C4:C5"/>
    <mergeCell ref="D4:D5"/>
  </mergeCells>
  <printOptions/>
  <pageMargins left="0.7086614173228347" right="0.1968503937007874" top="0.7480314960629921" bottom="0.7480314960629921" header="0.31496062992125984" footer="0.31496062992125984"/>
  <pageSetup fitToHeight="4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HPI5</cp:lastModifiedBy>
  <cp:lastPrinted>2021-03-23T06:20:02Z</cp:lastPrinted>
  <dcterms:created xsi:type="dcterms:W3CDTF">2010-11-11T08:39:11Z</dcterms:created>
  <dcterms:modified xsi:type="dcterms:W3CDTF">2021-04-26T12:23:23Z</dcterms:modified>
  <cp:category/>
  <cp:version/>
  <cp:contentType/>
  <cp:contentStatus/>
</cp:coreProperties>
</file>